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78" activeTab="0"/>
  </bookViews>
  <sheets>
    <sheet name="课表" sheetId="1" r:id="rId1"/>
    <sheet name="教学情况检查表" sheetId="2" r:id="rId2"/>
    <sheet name="教学情况分析" sheetId="3" r:id="rId3"/>
    <sheet name="系部教学工作量分析" sheetId="4" r:id="rId4"/>
    <sheet name="教师周课时量统计" sheetId="5" r:id="rId5"/>
    <sheet name="教师基础数据" sheetId="6" r:id="rId6"/>
    <sheet name="在校班级情况" sheetId="7" r:id="rId7"/>
  </sheets>
  <definedNames>
    <definedName name="_xlfn.COUNTIFS" hidden="1">#NAME?</definedName>
    <definedName name="_xlfn.SUMIFS" hidden="1">#NAME?</definedName>
    <definedName name="_xlnm.Print_Area" localSheetId="5">'教师基础数据'!$A$1:$G$388</definedName>
    <definedName name="_xlnm.Print_Area" localSheetId="4">'教师周课时量统计'!$A$1:$N$279</definedName>
    <definedName name="_xlnm.Print_Area" localSheetId="2">'教学情况分析'!$A$1:$I$107</definedName>
    <definedName name="_xlnm.Print_Area" localSheetId="1">'教学情况检查表'!$B$1:$M$78</definedName>
    <definedName name="_xlnm.Print_Area" localSheetId="0">'课表'!$A$1:$T$312</definedName>
    <definedName name="_xlnm.Print_Area" localSheetId="3">'系部教学工作量分析'!$A$1:$J$28</definedName>
    <definedName name="_xlnm.Print_Titles" localSheetId="4">'教师周课时量统计'!$1:$2</definedName>
    <definedName name="_xlnm.Print_Titles" localSheetId="0">'课表'!$1:$3</definedName>
    <definedName name="_xlnm._FilterDatabase" localSheetId="1" hidden="1">'教学情况检查表'!$A$5:$M$78</definedName>
    <definedName name="_xlnm._FilterDatabase" localSheetId="5" hidden="1">'教师基础数据'!$A$2:$G$388</definedName>
  </definedNames>
  <calcPr fullCalcOnLoad="1"/>
</workbook>
</file>

<file path=xl/sharedStrings.xml><?xml version="1.0" encoding="utf-8"?>
<sst xmlns="http://schemas.openxmlformats.org/spreadsheetml/2006/main" count="7437" uniqueCount="2145">
  <si>
    <t xml:space="preserve">2019-2020学年第一学期课表（老生） </t>
  </si>
  <si>
    <t>教学班级</t>
  </si>
  <si>
    <t>人数</t>
  </si>
  <si>
    <t>星期二</t>
  </si>
  <si>
    <t>星期三</t>
  </si>
  <si>
    <t>星期四</t>
  </si>
  <si>
    <t>星期五</t>
  </si>
  <si>
    <t>星期六</t>
  </si>
  <si>
    <t>星期日</t>
  </si>
  <si>
    <t>课程总量</t>
  </si>
  <si>
    <t>所属院系</t>
  </si>
  <si>
    <t>学制</t>
  </si>
  <si>
    <t>教学计划总量</t>
  </si>
  <si>
    <t>1-2</t>
  </si>
  <si>
    <t>3-4</t>
  </si>
  <si>
    <t>5-6</t>
  </si>
  <si>
    <t>7-8</t>
  </si>
  <si>
    <t>15五年机电班</t>
  </si>
  <si>
    <t>实307 电气安装技能训练 谢向花</t>
  </si>
  <si>
    <t>实306 液压(气动)控制技术 曾诚</t>
  </si>
  <si>
    <t>实305 机床故障检修技能训练 冯士祥</t>
  </si>
  <si>
    <t>实305 机床故障检修 冯士祥</t>
  </si>
  <si>
    <t>北203 PLC应用技术(2) 胡廷华</t>
  </si>
  <si>
    <t>实310 PLC应用技术(2) 胡廷华</t>
  </si>
  <si>
    <t>北103 就业创业指导 姚元林</t>
  </si>
  <si>
    <t>电子电气工程系</t>
  </si>
  <si>
    <t>15五年应电班</t>
  </si>
  <si>
    <t>实312 PCB版图设计 唐晨光</t>
  </si>
  <si>
    <t>实312 电路测试 钟峰</t>
  </si>
  <si>
    <t>北202 小型电子产品软件设计 赵圆圆</t>
  </si>
  <si>
    <t>北206 小型电子产品硬件设计与维修 孙姣梅</t>
  </si>
  <si>
    <t>实406 电子产品安装与调试 邢修平</t>
  </si>
  <si>
    <t>实406 小型电子产品硬件设计与维修 孙姣梅</t>
  </si>
  <si>
    <t>实312 小型电子产品软件设计 赵圆圆</t>
  </si>
  <si>
    <t>16五年机电1班</t>
  </si>
  <si>
    <t>北202 机器人应用 钟卫鹏</t>
  </si>
  <si>
    <t>实310 PLC与变频技术(2) 胡廷华</t>
  </si>
  <si>
    <t>实305 机床电气故障检修(1) 毛秀芝</t>
  </si>
  <si>
    <t>北206 PLC与变频技术(2) 胡廷华</t>
  </si>
  <si>
    <t>北202 单片机原理及应用 赵圆圆</t>
  </si>
  <si>
    <t>北206 机床电气故障检修(1) 毛秀芝</t>
  </si>
  <si>
    <t>实311 机器人应用 钟卫鹏</t>
  </si>
  <si>
    <t>实312 单片机原理及应用 赵圆圆</t>
  </si>
  <si>
    <t>16五年机电2班</t>
  </si>
  <si>
    <t>北206 单片机原理及应用 文念念</t>
  </si>
  <si>
    <t>北206 PLC应用技术(2) 胡廷华</t>
  </si>
  <si>
    <t xml:space="preserve"> 北202 单片机原理及应用 文念念</t>
  </si>
  <si>
    <t>北202 单片机原理及应用 文念念</t>
  </si>
  <si>
    <t>17机电1班</t>
  </si>
  <si>
    <t>实306 液压(气动)控制技术技能训练 江兴刚</t>
  </si>
  <si>
    <t>梯1 大学生职业规划与创业就业指导 彭立令</t>
  </si>
  <si>
    <t>实311 机器人应用 王鹏</t>
  </si>
  <si>
    <t>实406 电气安装技能训练 杨洪军</t>
  </si>
  <si>
    <t>实310 PLC技能训练 汪凯波</t>
  </si>
  <si>
    <t>17机电2班</t>
  </si>
  <si>
    <t>北203 机器人应用 钟卫鹏</t>
  </si>
  <si>
    <t>实305 机床故障检修技能训练 毛秀芝</t>
  </si>
  <si>
    <t>17机电3班</t>
  </si>
  <si>
    <t>实310 PLC技能训练 唐绪伟</t>
  </si>
  <si>
    <t>梯2 大学生职业规划与创业就业指导 贺彬</t>
  </si>
  <si>
    <t>17应电班</t>
  </si>
  <si>
    <t>17机电五年制1班</t>
  </si>
  <si>
    <t>北204 电机与机床电气控制技术 孙姣梅</t>
  </si>
  <si>
    <t>实312 电气CAD 罗明</t>
  </si>
  <si>
    <t>北202  电机原理与维修 尹耕钦</t>
  </si>
  <si>
    <t>北202 电机与机床电气控制技术 孙姣梅</t>
  </si>
  <si>
    <t>北201 演讲与口才 李慧</t>
  </si>
  <si>
    <t>北203  电机原理与维修 尹耕钦</t>
  </si>
  <si>
    <t>1号篮球场　体育　邝丽萍</t>
  </si>
  <si>
    <t>17机电五年制2班</t>
  </si>
  <si>
    <t>北203 电机与机床电气控制技术 孙姣梅</t>
  </si>
  <si>
    <t>实312 电气CAD 王鹏</t>
  </si>
  <si>
    <t>18机电一体化（CAD）1班</t>
  </si>
  <si>
    <t>实308 电机与电气控制技术 谢向花</t>
  </si>
  <si>
    <t>北104 钳工技术 唐健</t>
  </si>
  <si>
    <t>实312 机械制图与CAD(2) 李柳</t>
  </si>
  <si>
    <t>北301 空调与制冷技术 钟卫连</t>
  </si>
  <si>
    <t>实306 液压(气动)控制技术 江兴刚</t>
  </si>
  <si>
    <t>北202 电机与电气控制技术 谢向花</t>
  </si>
  <si>
    <t>18机电一体化（CAD）2班</t>
  </si>
  <si>
    <t>实203 机械制图与CAD(2) 李柳</t>
  </si>
  <si>
    <t>实307 电机与电气控制技术 谢向花</t>
  </si>
  <si>
    <t>18机电一体化（CAD）3班</t>
  </si>
  <si>
    <t>实306 液压(气动)控制技术 王鹏</t>
  </si>
  <si>
    <t>18机电高职4班</t>
  </si>
  <si>
    <t>北103 钳工技术 唐健</t>
  </si>
  <si>
    <t xml:space="preserve"> 北203 电机与电气控制技术 张应早</t>
  </si>
  <si>
    <t>北302 机器人基础 文念念</t>
  </si>
  <si>
    <t>北205 电机与电气控制技术 张应早</t>
  </si>
  <si>
    <t>北203 液压(气动)控制技术 曾诚</t>
  </si>
  <si>
    <t>18应电高职班</t>
  </si>
  <si>
    <t>实406 电子产品安装、调试与维修 钟峰</t>
  </si>
  <si>
    <t>北204　嵌入式系统应用　唐东成</t>
  </si>
  <si>
    <t>实312 单片机应用技术（下） 赵圆圆</t>
  </si>
  <si>
    <t>北206 电气控制 汪凯波</t>
  </si>
  <si>
    <t>实312　电子线路EDA 唐东成</t>
  </si>
  <si>
    <t>北202 电气控制 汪凯波</t>
  </si>
  <si>
    <t>18五年机电1班</t>
  </si>
  <si>
    <t xml:space="preserve"> 南402 传感器应用技术 李永明</t>
  </si>
  <si>
    <t>南302 应用文写作 罗凡</t>
  </si>
  <si>
    <t>北204 机械制图 杨晓珍</t>
  </si>
  <si>
    <t>北202 机械制图 杨晓珍</t>
  </si>
  <si>
    <t>南401 钳工技术 段兰兰</t>
  </si>
  <si>
    <t>南402 钳工技术 段兰兰</t>
  </si>
  <si>
    <t>18五年机电2班</t>
  </si>
  <si>
    <t>北202 机械制图 刘斌</t>
  </si>
  <si>
    <t>北204 机械制图 刘斌</t>
  </si>
  <si>
    <t>18智能高职班</t>
  </si>
  <si>
    <t>北203 变频技术 尹耕钦</t>
  </si>
  <si>
    <t>实203 单片机应用技术 唐晨光</t>
  </si>
  <si>
    <t>北205 电气安装 唐绪伟</t>
  </si>
  <si>
    <t>北301　嵌入式系统应用　唐东成</t>
  </si>
  <si>
    <t>北301 计算机控制技术 钟卫连</t>
  </si>
  <si>
    <r>
      <t>15</t>
    </r>
    <r>
      <rPr>
        <b/>
        <sz val="12"/>
        <color indexed="8"/>
        <rFont val="微软雅黑"/>
        <family val="2"/>
      </rPr>
      <t>五年畜牧班</t>
    </r>
  </si>
  <si>
    <t>南207 技能抽查：猪生产模块(单周) 苏五珍 南207 技能抽查：草食动物生产模块(双周) 郭青春</t>
  </si>
  <si>
    <t>南102 技能抽查：兽医临床诊疗模块 舒鸣</t>
  </si>
  <si>
    <t>南104 技能抽查：动物繁殖育种模块(双周) 刘晓琴 南104 技能抽查：禽生产模块(单周) 周玉林</t>
  </si>
  <si>
    <t>南103 技能抽查：养殖场环境与卫生控制模块(双周) 肖凌云　南103　技能抽查：饲料生产与检测模块(单周)张光友</t>
  </si>
  <si>
    <t>北205 技能抽查：动物疾病防控与疫病监测模块 侯强红</t>
  </si>
  <si>
    <t>北201 技能抽查：动物疾病防控与疫病监测模块 侯强红</t>
  </si>
  <si>
    <t>南207 技能抽查：动物疾病防控与疫病监测模块 侯强红</t>
  </si>
  <si>
    <t>动物科技系</t>
  </si>
  <si>
    <t>16五年畜牧</t>
  </si>
  <si>
    <t>南104 禽生产(工) 周玉林</t>
  </si>
  <si>
    <t>南101 牛羊生产技术 郭青春</t>
  </si>
  <si>
    <t>南407 猪生产(工) 苏五珍</t>
  </si>
  <si>
    <t>南105 禽生产(工) 周玉林</t>
  </si>
  <si>
    <t>南103 牛羊生产技术 郭青春</t>
  </si>
  <si>
    <t>南104 猪生产(工) 苏五珍</t>
  </si>
  <si>
    <t>北205 动物传染病防治技术（工） 侯强红</t>
  </si>
  <si>
    <t>北201 动物传染病防治技术（工） 侯强红</t>
  </si>
  <si>
    <t>南207 动物传染病防治技术（工） 侯强红</t>
  </si>
  <si>
    <t>17畜牧1班</t>
  </si>
  <si>
    <t>南105 动物外科及产科疾病 罗世民</t>
  </si>
  <si>
    <t>南106 动物寄生虫病防治 胡辉</t>
  </si>
  <si>
    <t>南103 动物防疫与检疫 肖凌云</t>
  </si>
  <si>
    <t>南206 动物食品加工技术 向敏</t>
  </si>
  <si>
    <t>南203　市场营销 粟珣博</t>
  </si>
  <si>
    <t>北506　生物统计 张光友</t>
  </si>
  <si>
    <t>梯1 大学生职业规划与创业就业指导 陈灵仙</t>
  </si>
  <si>
    <t>南101 牛羊生产技术 李进军</t>
  </si>
  <si>
    <t>南105 动物寄生虫病防治 胡辉</t>
  </si>
  <si>
    <t>南104 动物外科及产科疾病 罗世民</t>
  </si>
  <si>
    <t>南206 社交礼仪 周丽萍</t>
  </si>
  <si>
    <t>南105 牛羊生产技术 李进军</t>
  </si>
  <si>
    <t>17畜牧2班</t>
  </si>
  <si>
    <t>17畜牧五年制1班</t>
  </si>
  <si>
    <t>南102 动物微生物 罗维</t>
  </si>
  <si>
    <t>南104 猪生产(工) 周玉林</t>
  </si>
  <si>
    <t>北206 应用文写作 蒋荣</t>
  </si>
  <si>
    <t>4号篮球场　体育　舒辉</t>
  </si>
  <si>
    <t>北201 动物遗传与育种 刘晓琴</t>
  </si>
  <si>
    <t>南105 猪生产(工) 周玉林</t>
  </si>
  <si>
    <t>南102 动物遗传与育种 刘晓琴</t>
  </si>
  <si>
    <t>南103 动物微生物 罗维</t>
  </si>
  <si>
    <r>
      <t>17</t>
    </r>
    <r>
      <rPr>
        <b/>
        <sz val="12"/>
        <color indexed="8"/>
        <rFont val="微软雅黑"/>
        <family val="2"/>
      </rPr>
      <t>宠物班</t>
    </r>
  </si>
  <si>
    <t>宠物医院 犬训导技术 吴佳建</t>
  </si>
  <si>
    <t>实211　生物统计 张光友</t>
  </si>
  <si>
    <t>南306 动物寄生虫病防治 李中波</t>
  </si>
  <si>
    <t>北104 动物寄生虫病防治 李中波</t>
  </si>
  <si>
    <t>南102 犬训导技术 吴佳建</t>
  </si>
  <si>
    <t>南105 宠物医院设计与管理 李进军</t>
  </si>
  <si>
    <t>18畜牧高职1班</t>
  </si>
  <si>
    <t>北101 动物临床诊断 舒鸣</t>
  </si>
  <si>
    <t>北201 动物繁殖 刘晓琴</t>
  </si>
  <si>
    <t>北101 动物药理 白玲</t>
  </si>
  <si>
    <t>南308 淡水养殖与鱼病防治 黄光中</t>
  </si>
  <si>
    <t>实211　动物营养与饲料 张光友</t>
  </si>
  <si>
    <t>6号篮球场　体育　杨艳青</t>
  </si>
  <si>
    <t>南206 动物病理 王湘</t>
  </si>
  <si>
    <t>南206　动物营养与饲料 张光友</t>
  </si>
  <si>
    <t>南205 动物病理 王湘</t>
  </si>
  <si>
    <t>18畜牧高职2班</t>
  </si>
  <si>
    <t>18五年畜牧班</t>
  </si>
  <si>
    <t>北201 动物遗传育种（工） 刘晓琴</t>
  </si>
  <si>
    <t>南103 动物微生物与免疫(工) 肖凌云</t>
  </si>
  <si>
    <t>南106 动物生理(工) 苏五珍</t>
  </si>
  <si>
    <t>南106动物生理(工) 苏五珍</t>
  </si>
  <si>
    <t>南407 动物生理(工) 苏五珍</t>
  </si>
  <si>
    <t>南205 应用文写作 易宪文</t>
  </si>
  <si>
    <t>南102 动物遗传育种（工） 刘晓琴</t>
  </si>
  <si>
    <r>
      <t>18</t>
    </r>
    <r>
      <rPr>
        <b/>
        <sz val="12"/>
        <color indexed="8"/>
        <rFont val="微软雅黑"/>
        <family val="2"/>
      </rPr>
      <t>宠物高职班</t>
    </r>
  </si>
  <si>
    <t>南205 宠物养殖与驯化技术 吴佳建</t>
  </si>
  <si>
    <t>南103 宠物临床诊疗技术 王湘</t>
  </si>
  <si>
    <t>南101 宠物护理与美容 王吉英</t>
  </si>
  <si>
    <t>南104 宠物养殖与驯化技术 吴佳建</t>
  </si>
  <si>
    <t>南106 动物药理 白玲</t>
  </si>
  <si>
    <t>南102 宠物临床诊疗技术 王湘</t>
  </si>
  <si>
    <t>南103 动物药理 白玲</t>
  </si>
  <si>
    <t>动物医院 宠物护理与美容 王吉英</t>
  </si>
  <si>
    <r>
      <t>18</t>
    </r>
    <r>
      <rPr>
        <b/>
        <sz val="12"/>
        <color indexed="8"/>
        <rFont val="微软雅黑"/>
        <family val="2"/>
      </rPr>
      <t>动物医学高职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微软雅黑"/>
        <family val="2"/>
      </rPr>
      <t>班</t>
    </r>
  </si>
  <si>
    <t>南302 动物微生物 罗维</t>
  </si>
  <si>
    <t>北301 动物病理 王湘</t>
  </si>
  <si>
    <t>北301 动物药理 白玲</t>
  </si>
  <si>
    <t>北501 动物病理 王湘</t>
  </si>
  <si>
    <t>北501 动物微生物 罗维</t>
  </si>
  <si>
    <t>北501 动物药理 白玲</t>
  </si>
  <si>
    <t>北501 动物临床诊断 舒鸣</t>
  </si>
  <si>
    <r>
      <t>18</t>
    </r>
    <r>
      <rPr>
        <b/>
        <sz val="12"/>
        <color indexed="8"/>
        <rFont val="微软雅黑"/>
        <family val="2"/>
      </rPr>
      <t>动物医学高职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微软雅黑"/>
        <family val="2"/>
      </rPr>
      <t>班</t>
    </r>
  </si>
  <si>
    <t>16五年园艺</t>
  </si>
  <si>
    <t>南307 园艺植物病虫害防治(1) 李涛</t>
  </si>
  <si>
    <t>南206 花卉生产技术 杨隆彪</t>
  </si>
  <si>
    <t>南207 园艺植物病虫害防治(1) 李涛</t>
  </si>
  <si>
    <t>南402 果树生产技术（2)  王智课</t>
  </si>
  <si>
    <t>北104 蔬菜生产技术(2) 张荣禄</t>
  </si>
  <si>
    <t>南402 园艺植物病虫害防治(1) 李涛</t>
  </si>
  <si>
    <t>南307 园艺产品营销 黄良斌</t>
  </si>
  <si>
    <t>环境与生物科技系</t>
  </si>
  <si>
    <r>
      <t>17</t>
    </r>
    <r>
      <rPr>
        <b/>
        <sz val="12"/>
        <color indexed="8"/>
        <rFont val="微软雅黑"/>
        <family val="2"/>
      </rPr>
      <t>园林</t>
    </r>
  </si>
  <si>
    <t>实401 园林工程造价（2） 毛伯平</t>
  </si>
  <si>
    <t>北301 园林工程监理 毛伯平</t>
  </si>
  <si>
    <t>实401 园林工程项目管理 毛伯平</t>
  </si>
  <si>
    <t>北206 园林工程与施工技术（2） 张荣禄</t>
  </si>
  <si>
    <t>实401 综合实训课 夏宜华</t>
  </si>
  <si>
    <t>实401 园林施工图设计与绘制 彭达浠</t>
  </si>
  <si>
    <t>图504 书法艺术欣赏 易宪文</t>
  </si>
  <si>
    <t>17种子班</t>
  </si>
  <si>
    <t>实402 种子检验技术2 王长安</t>
  </si>
  <si>
    <t>南308 苗木生产技术 王立新</t>
  </si>
  <si>
    <t>实402 农业技术推广 孙琴</t>
  </si>
  <si>
    <t>组培楼 植物组织培养技术 张立</t>
  </si>
  <si>
    <t>南401 种子经营与管理2 谢海琼</t>
  </si>
  <si>
    <t>实404 专业英语 孙琴</t>
  </si>
  <si>
    <t>实404 综合实训课 仇云龙</t>
  </si>
  <si>
    <t>南401 现代企业管理 谢海琼</t>
  </si>
  <si>
    <t>南101 种子经营与管理2 谢海琼</t>
  </si>
  <si>
    <r>
      <t>17</t>
    </r>
    <r>
      <rPr>
        <b/>
        <sz val="12"/>
        <color indexed="8"/>
        <rFont val="微软雅黑"/>
        <family val="2"/>
      </rPr>
      <t>环艺</t>
    </r>
  </si>
  <si>
    <t>4机房 计算机辅助设计－3DS Max 胡莹</t>
  </si>
  <si>
    <t>实404 建筑装饰施工组织与管理 刘元平</t>
  </si>
  <si>
    <t>实404 展示设计（2） 胡莹</t>
  </si>
  <si>
    <t>南401 景观设计(2) 谢露芳</t>
  </si>
  <si>
    <t>实402 室内设计（公装）（2） 欧阳瑞</t>
  </si>
  <si>
    <t>实402 筑装饰工程造价与招投标（2） 刘元平</t>
  </si>
  <si>
    <r>
      <t>17</t>
    </r>
    <r>
      <rPr>
        <b/>
        <sz val="12"/>
        <color indexed="8"/>
        <rFont val="微软雅黑"/>
        <family val="2"/>
      </rPr>
      <t>现农</t>
    </r>
  </si>
  <si>
    <t>南401农业经济管理 谢海琼</t>
  </si>
  <si>
    <t>南101 农业经济管理 谢海琼</t>
  </si>
  <si>
    <t>组培楼 农产品检验技术(2) 王长安</t>
  </si>
  <si>
    <t>17园艺班</t>
  </si>
  <si>
    <t>南101 农业企业经营与管理 谢海琼</t>
  </si>
  <si>
    <t>实402 园艺产品质量安全检测与分析 仇云龙</t>
  </si>
  <si>
    <t>实401 科技论文写作 孙琴</t>
  </si>
  <si>
    <t>实404 园艺产品贮藏保鲜与加工 仇云龙</t>
  </si>
  <si>
    <t>实401 盆景与插花技艺 张立</t>
  </si>
  <si>
    <t>实501 电子商务与网络营销技术 刘禹</t>
  </si>
  <si>
    <t>南308 蔬菜花卉种子生产技术 黄良斌</t>
  </si>
  <si>
    <t>南104 园艺产品贮藏保鲜与加工 仇云龙</t>
  </si>
  <si>
    <t>实404 园艺产品质量安全检测与分析 仇云龙</t>
  </si>
  <si>
    <t>17农经1班</t>
  </si>
  <si>
    <t>南101 现代农业企业管理 谢海琼</t>
  </si>
  <si>
    <t>南101 农产品国际贸易 谢海琼</t>
  </si>
  <si>
    <t>北103 生物安全与环境保护 张立</t>
  </si>
  <si>
    <t>实404 农产品贮藏与加工(2) 仇云龙</t>
  </si>
  <si>
    <t>实402 农业项目投资与评估 谷婕</t>
  </si>
  <si>
    <t>实401 生物安全与环境保护 张立</t>
  </si>
  <si>
    <t>实404 农村基层组织建设与管理 谷婕</t>
  </si>
  <si>
    <t>18园林工程高职班</t>
  </si>
  <si>
    <t>南308 园林规划与设计1 彭达浠</t>
  </si>
  <si>
    <t>实301 计算机辅助设计－Photoshop 夏宜华</t>
  </si>
  <si>
    <t>南307 园林景观材料 张荣禄</t>
  </si>
  <si>
    <t>南101 园林工程测量 夏宜华</t>
  </si>
  <si>
    <t>北202 园林建筑小品设计 向友</t>
  </si>
  <si>
    <t>南308 园林工程设计 向友</t>
  </si>
  <si>
    <t>3号篮球场　体育　刘庆寅</t>
  </si>
  <si>
    <t>18种子高职班</t>
  </si>
  <si>
    <t>实402 种子生产技术（1） 王长安</t>
  </si>
  <si>
    <t>7号篮球场　体育　周本利</t>
  </si>
  <si>
    <t>南306 作物栽培技术（1） 杨明河</t>
  </si>
  <si>
    <t>南207 植物保护技术（1） 李涛</t>
  </si>
  <si>
    <t>实401 设施农业（1） 王长安</t>
  </si>
  <si>
    <t>南203 农业微生物 杨明河</t>
  </si>
  <si>
    <t>南308 果蔬生产 王智课</t>
  </si>
  <si>
    <t>南105 植物保护技术（1） 李涛</t>
  </si>
  <si>
    <t xml:space="preserve"> 北301 种子生产技术（1） 王长安</t>
  </si>
  <si>
    <t>南308 作物栽培技术（1） 杨明河</t>
  </si>
  <si>
    <t>实404 种子法规 谷婕</t>
  </si>
  <si>
    <t>18环艺高职班</t>
  </si>
  <si>
    <t>实401 建筑装饰构造 欧阳瑞</t>
  </si>
  <si>
    <t>实408 计算机辅助设计－Photoshop 向慕</t>
  </si>
  <si>
    <t>南401 园林景观规划设计 谢露芳</t>
  </si>
  <si>
    <t>实402 建筑装饰材料 欧阳瑞</t>
  </si>
  <si>
    <t>实404 室内设计（家装） 刘元平</t>
  </si>
  <si>
    <t>7机房 计算机辅助设计－3DS Max 胡莹</t>
  </si>
  <si>
    <t>18现农高职班</t>
  </si>
  <si>
    <t>南307 植物保护技术（1） 李涛</t>
  </si>
  <si>
    <t>北204 农产品贮藏加工 仇云龙</t>
  </si>
  <si>
    <t>南307 作物栽培技术（1） 杨明河</t>
  </si>
  <si>
    <t>北301 设施农业（1） 王长安</t>
  </si>
  <si>
    <t>南305 农机使用与维修(1) 蒋承吉</t>
  </si>
  <si>
    <t>南104 农产品贮藏加工 仇云龙</t>
  </si>
  <si>
    <t>南304 农机使用与维修(1) 蒋承吉</t>
  </si>
  <si>
    <t>18园艺高职班</t>
  </si>
  <si>
    <t>实404 花卉生产技术 杨隆彪</t>
  </si>
  <si>
    <t>南307 园艺植物病虫害防治(2) 杨明河</t>
  </si>
  <si>
    <t>北204 茶学概论 仇云龙</t>
  </si>
  <si>
    <t>南306 园艺植物病虫害防治(2) 杨明河</t>
  </si>
  <si>
    <t>南201 无土栽培 杨隆彪</t>
  </si>
  <si>
    <t>南402 果树生产技术（1)  王智课</t>
  </si>
  <si>
    <t>实401 草坪建植与养护 毛伯平</t>
  </si>
  <si>
    <r>
      <t>18</t>
    </r>
    <r>
      <rPr>
        <b/>
        <sz val="12"/>
        <color indexed="8"/>
        <rFont val="微软雅黑"/>
        <family val="2"/>
      </rPr>
      <t>农经高职班</t>
    </r>
  </si>
  <si>
    <t>6机房 农业信息技术 孙太权</t>
  </si>
  <si>
    <t>南101 企业人力资源管理 谢海琼</t>
  </si>
  <si>
    <t>实404 农业统计学 袁全</t>
  </si>
  <si>
    <t>南308 特色动物养殖技术 黄光中</t>
  </si>
  <si>
    <t>实402 农业统计学 袁全</t>
  </si>
  <si>
    <t>实402 农产品物流管理 谷婕</t>
  </si>
  <si>
    <t>南302 现代农业装备 蒋承吉</t>
  </si>
  <si>
    <t>南104 特色作物种植技术 全庆丰</t>
  </si>
  <si>
    <t>北306 特色作物种植技术 全庆丰</t>
  </si>
  <si>
    <t>南401 企业人力资源管理 谢海琼</t>
  </si>
  <si>
    <t>南304 现代农业装备 蒋承吉</t>
  </si>
  <si>
    <t>15五年汽运1班</t>
  </si>
  <si>
    <t>汽车整车实训室 技能抽查：车辆操作与服务信息模块 黄景弛</t>
  </si>
  <si>
    <t>实104汽车营销实训室 技能抽查：汽车售后服务模块 付昌星</t>
  </si>
  <si>
    <t>汽车营销实训室 技能抽查：汽车整车销售模块 宋玲</t>
  </si>
  <si>
    <t>汽车营销实训室实104技能抽查：汽车整车销售模块 宋玲</t>
  </si>
  <si>
    <t>机械与汽车工程系</t>
  </si>
  <si>
    <t>15五年汽运2班</t>
  </si>
  <si>
    <t>汽车营销实训室 技能抽查：汽车售后服务模块 彭煜星</t>
  </si>
  <si>
    <t>汽车营销实训室 技能抽查：汽车整车销售模块 肖露云</t>
  </si>
  <si>
    <t>15五年汽运3班</t>
  </si>
  <si>
    <t>汽车整车实训室 技能抽查：车辆操作与服务信息模块 蒲生红</t>
  </si>
  <si>
    <t>15五年汽运4班</t>
  </si>
  <si>
    <t>汽车营销实训室2 技能抽查：车辆操作与服务信息模块 蒲生红</t>
  </si>
  <si>
    <t>汽车营销实训室 技能抽查：汽车售后服务模块 刘时英</t>
  </si>
  <si>
    <t>汽车整车实训室 技能抽查：汽车整车销售模块 蒲生红</t>
  </si>
  <si>
    <r>
      <t>15</t>
    </r>
    <r>
      <rPr>
        <b/>
        <sz val="12"/>
        <color indexed="8"/>
        <rFont val="微软雅黑"/>
        <family val="2"/>
      </rPr>
      <t>五年机制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，2</t>
    </r>
    <r>
      <rPr>
        <b/>
        <sz val="12"/>
        <color indexed="8"/>
        <rFont val="微软雅黑"/>
        <family val="2"/>
      </rPr>
      <t>班</t>
    </r>
  </si>
  <si>
    <t>实308 技能抽查：电气控制模块 杨洪军</t>
  </si>
  <si>
    <t>实306 技能抽查：液压气动模块 王鹏</t>
  </si>
  <si>
    <t>现代制造中心 技能抽查：铣床模块 朱斌</t>
  </si>
  <si>
    <t>现代制造中心 技能抽查：车床模块 胡远忠</t>
  </si>
  <si>
    <t>16五年机制</t>
  </si>
  <si>
    <t>南303 特种加工工艺 罗正球</t>
  </si>
  <si>
    <t>北104 数控加工与编程 杨友才</t>
  </si>
  <si>
    <t>实203 冲压模具设计与制造 张建卿</t>
  </si>
  <si>
    <t>北102 金属切削机床 杨友才</t>
  </si>
  <si>
    <t>16五年汽营</t>
  </si>
  <si>
    <t>南304 汽车4S企业管理制度与前台接待 佘国芹</t>
  </si>
  <si>
    <t>南304 汽车维修质量检验 孟胜利</t>
  </si>
  <si>
    <t>南305 发动机电控技术 孟胜利</t>
  </si>
  <si>
    <t>南304 汽车专业英语 刘斐</t>
  </si>
  <si>
    <t>南307 消费者心理学 谢立特</t>
  </si>
  <si>
    <t>南307 发动机电控技术 孟胜利</t>
  </si>
  <si>
    <t>南305 汽车4S企业管理制度与前台接待 佘国芹</t>
  </si>
  <si>
    <t>南403 汽车维修质量检验 孟胜利</t>
  </si>
  <si>
    <t>16五年汽车1班</t>
  </si>
  <si>
    <t>南306 汽车车身修复与美容 符溆桃</t>
  </si>
  <si>
    <t>南302 汽车自动变速器 符溆桃</t>
  </si>
  <si>
    <t>南301 汽车检测与诊断技术 吴志强</t>
  </si>
  <si>
    <t>南302 汽车故障诊断与排除 符溆桃</t>
  </si>
  <si>
    <t>南305 汽车检测与诊断技术 吴志强</t>
  </si>
  <si>
    <t>南301 汽车故障诊断与排除 符溆桃</t>
  </si>
  <si>
    <t>16五年汽车2班</t>
  </si>
  <si>
    <t>南301 汽车自动变速器 符溆桃</t>
  </si>
  <si>
    <t>南306 汽车车身修复与美容 吴志强</t>
  </si>
  <si>
    <t>17机制班(永高)</t>
  </si>
  <si>
    <t>北203 技能抽查：电气控制模块 张应早</t>
  </si>
  <si>
    <t>现代制造中心 技能抽查：车床模块 米玲</t>
  </si>
  <si>
    <t>北204 技能抽查：电气控制模块 张应早</t>
  </si>
  <si>
    <t>17机制五年制1班</t>
  </si>
  <si>
    <t>北104 金属切削原理与刀具 杨友才</t>
  </si>
  <si>
    <t>北205 电气控制 冯士祥</t>
  </si>
  <si>
    <t>实203 PRO/E 黄贤页</t>
  </si>
  <si>
    <t>北205 金属切削原理与刀具 杨友才</t>
  </si>
  <si>
    <t>北206 电气控制 冯士祥</t>
  </si>
  <si>
    <t>17汽运1班</t>
  </si>
  <si>
    <t>发动机实训室 技能抽查：发动机拆装与检修 刘时英</t>
  </si>
  <si>
    <t>汽车整车实训室2 技能抽查：汽车简单维护作业 罗光奇</t>
  </si>
  <si>
    <t>实101  技能抽查：底盘拆装与检修 杨海</t>
  </si>
  <si>
    <t>实202 技能抽查：汽车电器设备拆装与检修 罗正球</t>
  </si>
  <si>
    <t>实101 汽车底盘实训室 技能抽查：底盘拆装与检修 杨海</t>
  </si>
  <si>
    <t>17汽运2班</t>
  </si>
  <si>
    <t>实101汽车底盘实训室 技能抽查：底盘拆装与检修 杨海</t>
  </si>
  <si>
    <t>17汽运3班</t>
  </si>
  <si>
    <t>17汽营班</t>
  </si>
  <si>
    <t>17汽修五年制1班</t>
  </si>
  <si>
    <t>北104 汽车营销 张波</t>
  </si>
  <si>
    <t>北301 汽车配件管理与销售 张波</t>
  </si>
  <si>
    <t>北303 汽车营销 张波</t>
  </si>
  <si>
    <t>南301 商务礼仪 邓峰</t>
  </si>
  <si>
    <t>南305 汽车底盘构造与维修 孟胜利</t>
  </si>
  <si>
    <t>北103 汽车配件管理与销售 张波</t>
  </si>
  <si>
    <t>南307 汽车底盘构造与维修 孟胜利</t>
  </si>
  <si>
    <t>北105 汽车配件管理与销售 张波</t>
  </si>
  <si>
    <t>18机制高职班</t>
  </si>
  <si>
    <t>北205 电气控制 毛秀芝</t>
  </si>
  <si>
    <t>南301 公差配合与技术测量 邓峰</t>
  </si>
  <si>
    <t>南305 金属工艺学 宋玲</t>
  </si>
  <si>
    <t>南306 冲压工艺与模具设计 郝彦琴</t>
  </si>
  <si>
    <t>南308 金属工艺学 宋玲</t>
  </si>
  <si>
    <t>18五年机制班</t>
  </si>
  <si>
    <t>南305 电工电子技术 刘斐</t>
  </si>
  <si>
    <t>南307 机械基础 唐三叶</t>
  </si>
  <si>
    <t>5号篮球场　体育　王玥</t>
  </si>
  <si>
    <t>南304 电工电子技术 刘斐</t>
  </si>
  <si>
    <t>18汽运高职1班</t>
  </si>
  <si>
    <t>北105 汽车底盘构造与维修 付昌星</t>
  </si>
  <si>
    <t>南304 汽车电器设备构造与维修 佘国芹</t>
  </si>
  <si>
    <t>南307 汽车营销礼仪 蒋荣</t>
  </si>
  <si>
    <t>南305 汽车维护和保养 吴志强</t>
  </si>
  <si>
    <t>南306 汽车营销礼仪 蒋荣</t>
  </si>
  <si>
    <t>南305 汽车电器设备构造与维修 佘国芹</t>
  </si>
  <si>
    <t>南306 汽车维护和保养 吴志强</t>
  </si>
  <si>
    <t>南307 汽车电工电子技术 向志军</t>
  </si>
  <si>
    <t>北205 汽车电工电子技术 向志军</t>
  </si>
  <si>
    <t>18汽运高职2班</t>
  </si>
  <si>
    <t>南301 汽车营销礼仪 邓峰</t>
  </si>
  <si>
    <t>南303 汽车底盘构造与维修 罗光奇</t>
  </si>
  <si>
    <t>南304 汽车电工电子技术 向志军</t>
  </si>
  <si>
    <t>18汽运高职3班</t>
  </si>
  <si>
    <t>南304 汽车电器设备构造与维修 向志军</t>
  </si>
  <si>
    <t>北103 汽车底盘构造与维修 彭煜星</t>
  </si>
  <si>
    <t>南304 汽车底盘构造与维修 彭煜星</t>
  </si>
  <si>
    <t>北205 汽车电器设备构造与维修 向志军</t>
  </si>
  <si>
    <t>18汽车营销与服务</t>
  </si>
  <si>
    <t>南206 汽车礼仪 高文</t>
  </si>
  <si>
    <t>南202 汽车礼仪 高文</t>
  </si>
  <si>
    <t>实302形体房 汽车礼仪 高文</t>
  </si>
  <si>
    <t>南301 汽车电器设备构造与维修 向志军</t>
  </si>
  <si>
    <t>南307 汽车电器设备构造与维修 向志军</t>
  </si>
  <si>
    <t>18五年汽运1班</t>
  </si>
  <si>
    <t>北105 汽车发动机构造与维修 杨海</t>
  </si>
  <si>
    <t>南401 汽车电器设备构造与维修 蒋承吉</t>
  </si>
  <si>
    <t>梯4 应用文写作 易宪文</t>
  </si>
  <si>
    <t>南302 汽车电工电子技术 蒋承吉</t>
  </si>
  <si>
    <t>南305 汽车电器设备构造与维修 蒋承吉</t>
  </si>
  <si>
    <t>18五年汽运2班</t>
  </si>
  <si>
    <t>南302 汽车电器设备构造与维修 蒋承吉</t>
  </si>
  <si>
    <t>南306 汽车电工电子技术 尹峰</t>
  </si>
  <si>
    <t>15五年建筑1班</t>
  </si>
  <si>
    <t>实408 技能抽查：建筑识图制图模块(1-9周） 李姝</t>
  </si>
  <si>
    <t>建工实训中心（左） 技能抽查：施工组织模块（1-9周） 薛建辉</t>
  </si>
  <si>
    <t>南202 技能抽查：建筑工程计量与计价模块（1-9周） 李青</t>
  </si>
  <si>
    <t>建工实训中心（右） 技能抽查：检测模块 黄振华</t>
  </si>
  <si>
    <t>实405 技能抽查：建筑识图制图模块(1-9周） 李姝</t>
  </si>
  <si>
    <t>建工实训中心（右） 技能抽查：实操模块 米颖嶂</t>
  </si>
  <si>
    <t>南202 技能抽查：建筑工程测量模块（1-9周） 孟祥宇</t>
  </si>
  <si>
    <t>建筑工程系</t>
  </si>
  <si>
    <t>15五年建筑2班</t>
  </si>
  <si>
    <t>建工实训中心（左） 技能抽查：检测模块 黄振华</t>
  </si>
  <si>
    <t>建工实训工厂（左） 技能抽查：建筑工程计量与计价模块（1-9周） 李青</t>
  </si>
  <si>
    <t>16五年建筑</t>
  </si>
  <si>
    <t>实405 预算电算化 李文博</t>
  </si>
  <si>
    <t>南206 建筑施工组织与管理 薛建辉</t>
  </si>
  <si>
    <t>南207 土力学与地基基础 唐景瑞</t>
  </si>
  <si>
    <t>南201 土力学与地基基础 唐景瑞</t>
  </si>
  <si>
    <t>南202 建筑结构(上) 周志海</t>
  </si>
  <si>
    <t>南205 建筑结构(上) 周志海</t>
  </si>
  <si>
    <t>17建筑1班</t>
  </si>
  <si>
    <t>建工实训中心（左） 技能抽查：实操模块（1-9周） 曾维湘  建工实训中心（左） 装配式建筑工程施工（10-20周） 曾维湘</t>
  </si>
  <si>
    <t>实504 技能抽查：建筑识图制图模块（1-9周） 钟东</t>
  </si>
  <si>
    <t xml:space="preserve">实408 技能抽查：施工组织模块（1-9周） 杨译淞 建工实训中心（右） 混凝土结构（10-20周） 周志海 </t>
  </si>
  <si>
    <t>南202 技能抽查：建筑工程测量模块（1-9周） 刘永生</t>
  </si>
  <si>
    <t xml:space="preserve">实405 预算电算化（10-20周） 李青 </t>
  </si>
  <si>
    <t>建工实训中心（右） 建筑工程招投标与合同管理（10-20周） 杨译淞</t>
  </si>
  <si>
    <t>建工实训中心（右） 技能抽查：建筑工程计量与计价模块（1-9周） 李青实405 预算电算化（10-20周） 李青</t>
  </si>
  <si>
    <t>南103 技能抽查：检测模块（1-9周） 石旭凯</t>
  </si>
  <si>
    <t>实405 技能抽查：建筑识图制图模块（1-9周） 钟东  南203 建筑工程监理概论（10-20周） 米颖嶂</t>
  </si>
  <si>
    <t>实405 技能抽查：建筑识图制图模块（1-9周） 钟东</t>
  </si>
  <si>
    <t>南202 建筑工程技术资料（10-20周） 孟祥宇</t>
  </si>
  <si>
    <t>17建筑2班</t>
  </si>
  <si>
    <t>南201 技能抽查：建筑工程计量与计价模块（1-9周） 李青实405 预算电算化（10-20周） 李青</t>
  </si>
  <si>
    <t>建工实训中心（右） 技能抽查：检测模块（1-9周） 石旭凯</t>
  </si>
  <si>
    <t xml:space="preserve">建工实训中心（右） 建筑工程招投标与合同管理（10-20周） 杨译淞 </t>
  </si>
  <si>
    <t>南201 建筑工程技术资料（10-20周） 孟祥宇</t>
  </si>
  <si>
    <t>实408 技能抽查：施工组织模块（1-9周） 杨译淞 南106 混凝土结构（10-20周） 周志海</t>
  </si>
  <si>
    <t>实408 技能抽查：建筑识图制图模块（1-9周） 周志海</t>
  </si>
  <si>
    <t>实408 技能抽查：建筑识图制图模块（1-9周） 周志海 南203 建筑工程监理概论（10-20周） 米颖嶂</t>
  </si>
  <si>
    <t>实405 技能抽查：建筑识图制图模块（1-9周） 周志海</t>
  </si>
  <si>
    <t>17建筑五年制1班</t>
  </si>
  <si>
    <t>建工实训中心（右） 建筑工程招投标与合同管理 李爱国</t>
  </si>
  <si>
    <t>南406 建筑设备 尹细莲</t>
  </si>
  <si>
    <t>实405 建筑CAD 李姝</t>
  </si>
  <si>
    <t>南206 建筑设备 尹细莲</t>
  </si>
  <si>
    <t>南202 建筑施工技术（下） 刘潜宁</t>
  </si>
  <si>
    <t>南203 建筑施工技术（下） 刘潜宁</t>
  </si>
  <si>
    <t>17建筑五年制2班</t>
  </si>
  <si>
    <t>南203 建筑设备 尹细莲</t>
  </si>
  <si>
    <t>实504 建筑CAD 钟东</t>
  </si>
  <si>
    <t>建工实训中心（左） 建筑工程招投标与合同管理 李爱国</t>
  </si>
  <si>
    <t>17造价班</t>
  </si>
  <si>
    <t>南201 技能抽查：建筑工程计量模块（1-9周） 黄磊</t>
  </si>
  <si>
    <t>实504 技能抽查：建筑工程计价模块（1-9周） 刘潜宁</t>
  </si>
  <si>
    <t>南201 建筑工程招投标与合同管理 李青</t>
  </si>
  <si>
    <t>南201 工程造价管理案例分析 黄磊</t>
  </si>
  <si>
    <t>南201 建筑工程质量与安全管理 米颖嶂</t>
  </si>
  <si>
    <t>南201 建筑工程监理概论 米颖嶂</t>
  </si>
  <si>
    <t>实405 技能抽查：建筑工程计价模块（1-9周） 刘潜宁</t>
  </si>
  <si>
    <t>17市政工程班</t>
  </si>
  <si>
    <t>实504 技能抽查：市政识图制图模块（1-9周） 钟东 南206 建筑法规（10-20周） 薛建辉</t>
  </si>
  <si>
    <t>南203  技能抽查：市政工程测量模块（1-9周） 谢妮 南206 建筑法规（10-20周） 薛建辉</t>
  </si>
  <si>
    <t xml:space="preserve">南207 技能抽查：市政施工组织模块（1-9周） 唐景瑞 南207 市政工程施工资料管理（10-20周） 易佩弦 </t>
  </si>
  <si>
    <t>实408 技能抽查：市政工程计量计价模块(1-9周） 肖恒升 南207 市政工程设备维护与管理（10-20周） 阮晓玲</t>
  </si>
  <si>
    <t xml:space="preserve">实408 技能抽查：市政工程计量计价模块(1-9周） 肖恒升 </t>
  </si>
  <si>
    <t>南207 市政工程施工资料管理（10-20周） 易佩弦</t>
  </si>
  <si>
    <t>建工实训中心（右） 技能抽查：市政工程测量模块（1-9周） 谢妮</t>
  </si>
  <si>
    <t>建工实训中心（右） 技能抽查：市政工程测量模块（1-9周） 谢妮 建工实训中心（右） 市政工程设备维护与管理（10-20周） 阮晓玲</t>
  </si>
  <si>
    <t xml:space="preserve">南207 技能抽查：市政工程计量计价模块(1-9周） 肖恒升 </t>
  </si>
  <si>
    <t>南205 技能抽查：市政施工组织模块（1-9周） 唐景瑞 南205 地下工程施工（10-20周） 黄振华</t>
  </si>
  <si>
    <t>实408 技能抽查：市政识图制图模块（1-9周） 钟东 南201 市政工程质量与安全管理（10-20周） 米颖嶂</t>
  </si>
  <si>
    <t>18建筑高职1班</t>
  </si>
  <si>
    <t>南205 建筑力学 粟幼琼</t>
  </si>
  <si>
    <t>南202 施工技术 李文博</t>
  </si>
  <si>
    <t>实504 BIM基础建模 黄磊</t>
  </si>
  <si>
    <t>南106 建筑工程项目管理 杨亚荣</t>
  </si>
  <si>
    <t>南501 建筑法规 聂笃伟</t>
  </si>
  <si>
    <t>南203 施工技术 李文博</t>
  </si>
  <si>
    <t>南207 施工技术 李文博</t>
  </si>
  <si>
    <t>18建筑高职2班</t>
  </si>
  <si>
    <t>18五年建筑1班</t>
  </si>
  <si>
    <t>南105 建筑识图与构造（下） 杨顺武</t>
  </si>
  <si>
    <t>南106 施工技术 石旭凯</t>
  </si>
  <si>
    <t>建工实训中心（左） 建筑法规 李爱国</t>
  </si>
  <si>
    <t>南402 建筑工程测量 孟祥宇</t>
  </si>
  <si>
    <t>南104 建筑识图与构造（下） 杨顺武</t>
  </si>
  <si>
    <t>南105 施工技术 石旭凯</t>
  </si>
  <si>
    <t xml:space="preserve">南104 职业生涯规划 蒋镇泽 </t>
  </si>
  <si>
    <t>南201 建筑工程测量 孟祥宇</t>
  </si>
  <si>
    <t>北101 应用文写作 易宪文</t>
  </si>
  <si>
    <t>18五年建筑2班</t>
  </si>
  <si>
    <t xml:space="preserve">北205 职业生涯规划 蒋镇泽 </t>
  </si>
  <si>
    <t>南207 建筑工程测量 谢妮</t>
  </si>
  <si>
    <t>南104 建筑工程测量 谢妮</t>
  </si>
  <si>
    <t>18工程造价高职班</t>
  </si>
  <si>
    <t>实504 建筑CAD 杨译淞</t>
  </si>
  <si>
    <t>实408 清华斯维尔三维算量及清单计价 肖恒升（2小班）</t>
  </si>
  <si>
    <t>南203 建筑与装饰工程施工艺 曾维湘</t>
  </si>
  <si>
    <t>南308 平法图集 米颖嶂</t>
  </si>
  <si>
    <t>南203 建筑工程计量与计价 刘潜宁</t>
  </si>
  <si>
    <t>南307　安装工程识图与施工工艺 阮晓玲</t>
  </si>
  <si>
    <t>实408 清华斯维尔三维算量及清单计价 肖恒升（1小班）</t>
  </si>
  <si>
    <t>南203　安装工程识图与施工工艺 阮晓玲</t>
  </si>
  <si>
    <t>南202 建筑工程计量与计价 刘潜宁</t>
  </si>
  <si>
    <t>建工实训中心（左） 建筑与装饰工程施工艺 曾维湘</t>
  </si>
  <si>
    <r>
      <t>18</t>
    </r>
    <r>
      <rPr>
        <b/>
        <sz val="12"/>
        <color indexed="8"/>
        <rFont val="微软雅黑"/>
        <family val="2"/>
      </rPr>
      <t>市政工程高职班</t>
    </r>
  </si>
  <si>
    <t>南202 市政道路工程施工 黄振华</t>
  </si>
  <si>
    <t>南203 市政工程测量 谢妮</t>
  </si>
  <si>
    <t>南207 土力学与地基基础 孟祥宇</t>
  </si>
  <si>
    <t>南201 土力学与地基基础 孟祥宇</t>
  </si>
  <si>
    <t>南207 市政桥梁工程施工 易佩弦</t>
  </si>
  <si>
    <t>南106 市政工程测量 谢妮</t>
  </si>
  <si>
    <t>北104 市政桥梁工程施工 易佩弦</t>
  </si>
  <si>
    <t>15五年服装班</t>
  </si>
  <si>
    <t>实405 技能抽查：电脑时装画模块 李晓丹</t>
  </si>
  <si>
    <t>图504 技能抽查：时装画技法模块 龙思瑾</t>
  </si>
  <si>
    <t>实209 技能抽查：单品服装设计模块 段文准</t>
  </si>
  <si>
    <t>图书馆人文系机房 技能抽查：电脑时装画模块 李晓丹</t>
  </si>
  <si>
    <t>实109 技能抽查：时装画技法模块 龙思瑾</t>
  </si>
  <si>
    <t>实209 技能抽查：系列服装设计模块 叶宇桦</t>
  </si>
  <si>
    <t>北103 技能抽查：服装图案设计模块 杨小冉</t>
  </si>
  <si>
    <t>图书馆人文系机房 技能抽查：系列服装设计模块 叶宇桦</t>
  </si>
  <si>
    <t>人文科学技术系</t>
  </si>
  <si>
    <t>16五年服装</t>
  </si>
  <si>
    <t>实209 服装立体剪裁(1) 叶宇桦</t>
  </si>
  <si>
    <t>实207 服装缝制工艺(6) 向静波</t>
  </si>
  <si>
    <t>12机房 服装CAD(1) 李晓丹</t>
  </si>
  <si>
    <t>实209 民族服饰工艺 叶宇桦</t>
  </si>
  <si>
    <t>图书馆人文系机房 电脑辅助设计(3) 尹佳</t>
  </si>
  <si>
    <t>北104 服装图案设计(2) 龙思瑾</t>
  </si>
  <si>
    <t>17服装班</t>
  </si>
  <si>
    <t>图书馆人文系机房 技能抽查：电脑辅助设计模块 刘毅</t>
  </si>
  <si>
    <t>10机房 服装设计（3） 段文准</t>
  </si>
  <si>
    <t>图书馆人文系机房 技能抽查：服装系列设计模块 叶宇桦</t>
  </si>
  <si>
    <t>3机房 服装设计（3） 段文准</t>
  </si>
  <si>
    <t>17服装五年制1班</t>
  </si>
  <si>
    <t>实209 服装材料学 李晓丹</t>
  </si>
  <si>
    <t>实206 服装平面结构设计(4) 刘理</t>
  </si>
  <si>
    <t>北303 时装画技法（2） 龙思瑾</t>
  </si>
  <si>
    <t>图书馆人文系机房 电脑辅助设计(1) 刘毅</t>
  </si>
  <si>
    <t>实207 服装缝制工艺(4) 谢春伶</t>
  </si>
  <si>
    <t>南402 款式设计（5） 刘毅</t>
  </si>
  <si>
    <t>北305 服装设计(1) 段文准</t>
  </si>
  <si>
    <t>北305服装设计（3） 段文准</t>
  </si>
  <si>
    <t>18服装高职1班</t>
  </si>
  <si>
    <t>实109 美术设计基础(2) 尹佳</t>
  </si>
  <si>
    <t>实209 服装立体剪裁(1) 向静波</t>
  </si>
  <si>
    <t>北206 服装设计(1) 段文准</t>
  </si>
  <si>
    <t>北303 时装画技法（1） 龙思瑾</t>
  </si>
  <si>
    <t>实207 服装缝制工艺(3) 向静波</t>
  </si>
  <si>
    <t>图书馆人文系机房 服装CAD(1) 李晓丹</t>
  </si>
  <si>
    <t>18服装高职2班</t>
  </si>
  <si>
    <t>图书馆人文系机房 服装CAD(1) 刘毅</t>
  </si>
  <si>
    <t>实207 服装缝制工艺(3) 刘理</t>
  </si>
  <si>
    <t>北203 美术设计基础(2) 于焕军</t>
  </si>
  <si>
    <t>18五年服装班</t>
  </si>
  <si>
    <t>实206 服装平面结构设计(3) 杨小冉</t>
  </si>
  <si>
    <t>实109 美术设计基础(2) 于焕军</t>
  </si>
  <si>
    <t>南101 职业生涯规划 李艳萍</t>
  </si>
  <si>
    <t>实207 服装缝制工艺(3) 李晓丹</t>
  </si>
  <si>
    <t>北306 中外服装史 杨小冉</t>
  </si>
  <si>
    <t>15五年会计1班</t>
  </si>
  <si>
    <t>北305 技能抽查：职业基本素养（1-9周） 刘玲</t>
  </si>
  <si>
    <t>南404 技能抽查：手工财务处理 杨继秀</t>
  </si>
  <si>
    <t>实501 技能抽查：电算会计模块（1-9周） 李芬芬</t>
  </si>
  <si>
    <t>南403 技能抽查：原始凭证填制 杨继秀</t>
  </si>
  <si>
    <t>北204 技能抽查：会计账簿登记（1-9周） 刘玲</t>
  </si>
  <si>
    <t>商贸管理系</t>
  </si>
  <si>
    <t>15五年会计2班</t>
  </si>
  <si>
    <t>南205 技能抽查：原始凭证填制 杨继秀</t>
  </si>
  <si>
    <t>北201 技能抽查：会计账簿登记（1-9周） 刘玲</t>
  </si>
  <si>
    <t>15五年旅游1班</t>
  </si>
  <si>
    <t>南404 技能抽查：导游服务能力应变 袁健子</t>
  </si>
  <si>
    <t>南405 技能抽查：导游服务能力应变 袁健子</t>
  </si>
  <si>
    <t>北303　技能抽查：计调操作实务（1-9周） 李玉华</t>
  </si>
  <si>
    <t>南405 技能抽查：导游讲解技能 周丽萍</t>
  </si>
  <si>
    <t>北101　技能抽查：计调操作实务（1-9周） 李玉华</t>
  </si>
  <si>
    <t>南308 技能抽查：导游服务规程 张萍</t>
  </si>
  <si>
    <r>
      <t>15</t>
    </r>
    <r>
      <rPr>
        <b/>
        <sz val="12"/>
        <color indexed="8"/>
        <rFont val="微软雅黑"/>
        <family val="2"/>
      </rPr>
      <t>五年旅游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微软雅黑"/>
        <family val="2"/>
      </rPr>
      <t>班</t>
    </r>
  </si>
  <si>
    <t>南405 技能抽查：导游服务规程 张萍</t>
  </si>
  <si>
    <t>北206 技能抽查：导游服务能力应变 刘慧</t>
  </si>
  <si>
    <t>南406 技能抽查：导游讲解技能 周丽萍</t>
  </si>
  <si>
    <t>南404 技能抽查：导游服务能力应变 刘慧</t>
  </si>
  <si>
    <t>南404 技能抽查：计调操作实务 刘湘霞</t>
  </si>
  <si>
    <t>南403 技能抽查：计调操作实务 刘湘霞</t>
  </si>
  <si>
    <t>15五年旅游3班</t>
  </si>
  <si>
    <t>南407 技能抽查：导游讲解技能 谌玲</t>
  </si>
  <si>
    <t>南102 技能抽查：导游服务能力应变 刘慧</t>
  </si>
  <si>
    <t>南405 技能抽查：导游服务能力应变 刘慧</t>
  </si>
  <si>
    <t>15五年金融班</t>
  </si>
  <si>
    <t>南205　技能抽查：个人理财投资分析（1-9周） 粟珣博</t>
  </si>
  <si>
    <t>北204 技能抽查：职业基本素养 朱周华</t>
  </si>
  <si>
    <t>实301 技能抽查：证券投资分析 蒋玉</t>
  </si>
  <si>
    <t>北305　技能抽查：个人理财投资分析（1-9周） 粟珣博</t>
  </si>
  <si>
    <t>实303 技能抽查：证券投资分析 蒋玉</t>
  </si>
  <si>
    <t>16五年旅游1班</t>
  </si>
  <si>
    <t>南103　旅游企业人力资源管理 武超</t>
  </si>
  <si>
    <t>北101　商务谈判 张灵刚</t>
  </si>
  <si>
    <t>北306　旅游产品设计与营销 尤祺明</t>
  </si>
  <si>
    <t>南404 模拟导游 袁健子</t>
  </si>
  <si>
    <t>北306　摄影 陈骋</t>
  </si>
  <si>
    <t>南407　旅游产品设计与营销 尤祺明</t>
  </si>
  <si>
    <t>南405 模拟导游 袁健子</t>
  </si>
  <si>
    <t>实502茶艺室　茶文化与茶艺 肖向红</t>
  </si>
  <si>
    <t>南203 戏剧欣赏 谢伊玲</t>
  </si>
  <si>
    <t>南407　旅游企业人力资源管理 武超</t>
  </si>
  <si>
    <t>北304　商务谈判 张灵刚</t>
  </si>
  <si>
    <t>16五年旅游2班(委培)</t>
  </si>
  <si>
    <t>南201 戏剧欣赏 谢伊玲</t>
  </si>
  <si>
    <t>17旅游管理班</t>
  </si>
  <si>
    <t>南402　技能抽查：计调操作实务（1-9周） 李玉华 南402 旅游项目策划（10-20周） 刘慧</t>
  </si>
  <si>
    <t>南405 技能抽查：导游服务能力应变 袁健子　南405　旅游英语（10-20周） 肖秀莲</t>
  </si>
  <si>
    <t>南403 技能抽查：导游讲解技能（1-9周） 周丽萍南403 旅行社经营与管理（10-20周） 刘湘霞</t>
  </si>
  <si>
    <t>北306　旅游市场营销学(10-20周） 蒋东林</t>
  </si>
  <si>
    <t>南404 技能抽查：导游服务规程 张萍 南404 旅游企业人力资源管理 张萍</t>
  </si>
  <si>
    <t>北101　技能抽查：计调操作实务（1-9周） 李玉华　北101　旅游英语（10-20周） 肖秀莲</t>
  </si>
  <si>
    <t>南306 技能抽查：导游服务能力应变（1-9周） 袁健子 南306 旅游会计基础（10-20周） 袁健子</t>
  </si>
  <si>
    <t>17会计1班</t>
  </si>
  <si>
    <t>南401　技能抽查：手工财务处理（1-9周） 廖松　南401　管理会计（9-20周） 廖松</t>
  </si>
  <si>
    <t>北501 行业综合会计（10-20周） 粟龄慧</t>
  </si>
  <si>
    <t>北201　技能抽查：会计账簿登记（1-9周） 程晓艳北201　小企业会计（10-20周） 程晓艳</t>
  </si>
  <si>
    <t>实501 技能抽查：电算会计模块（1-9周） 粟德琼</t>
  </si>
  <si>
    <t>北305 经济法（10-20周） 舒会芳</t>
  </si>
  <si>
    <t>北306 技能抽查：原始凭证填制（1-9周） 邓邵军</t>
  </si>
  <si>
    <t>北201 政府会计（10-20周） 刘玲</t>
  </si>
  <si>
    <t>北306 技能抽查：职业基本素养（1-9周） 邓邵军</t>
  </si>
  <si>
    <t>实303 投资实务 蒋玉</t>
  </si>
  <si>
    <t>17会计2班</t>
  </si>
  <si>
    <t>北303 经济法（10-20周） 舒会芳</t>
  </si>
  <si>
    <t>南402　技能抽查：手工财务处理（1-9周） 廖松　南402　管理会计（9-20周） 廖松</t>
  </si>
  <si>
    <t>北306 政府会计（10-20周） 刘玲</t>
  </si>
  <si>
    <t>北304　技能抽查：会计账簿登记（1-9周） 程晓艳　北304　小企业会计（10-20周） 程晓艳</t>
  </si>
  <si>
    <t>北201 技能抽查：原始凭证填制（1-9周） 粟龄慧北201 行业综合会计（10-20周） 粟龄慧</t>
  </si>
  <si>
    <t>实503 技能抽查：电算会计模块（1-9周） 舒会芳</t>
  </si>
  <si>
    <t>17会计3班</t>
  </si>
  <si>
    <t>北501 技能抽查：原始凭证填制（1-9周） 粟龄慧北501 行业综合会计（10-20周） 粟龄慧</t>
  </si>
  <si>
    <t>实501 技能抽查：电算会计模块(1-9周) 谢幸</t>
  </si>
  <si>
    <t>北304　技能抽查：手工财务处理（1-9周） 廖松北304　管理会计（9-20周） 廖松</t>
  </si>
  <si>
    <t>实503 技能抽查：电算会计模块(1-9周) 谢幸</t>
  </si>
  <si>
    <t>北402 经济法（10-20周） 舒会芳</t>
  </si>
  <si>
    <t>北105　技能抽查：会计账簿登记（1-9周） 程晓艳　北105　小企业会计（10-20周） 程晓艳</t>
  </si>
  <si>
    <t>北302　技能抽查：会计账簿登记（1-9周） 程晓艳　北302　小企业会计（10-20周） 程晓艳</t>
  </si>
  <si>
    <t>17会计4班</t>
  </si>
  <si>
    <t>北302　技能抽查：会计账簿登记（1-9周） 程晓艳北302　小企业会计（10-20周） 程晓艳</t>
  </si>
  <si>
    <t>北304 经济法（10-20周） 舒会芳</t>
  </si>
  <si>
    <t>北306 技能抽查：原始凭证填制（1-9周） 沈杉林</t>
  </si>
  <si>
    <t>北306 技能抽查：原始凭证填制（1-9周） 沈杉林北306 政府会计（10-20周） 刘玲</t>
  </si>
  <si>
    <t>实503 技能抽查：电算会计模块（1-9周） 舒会芳北201 行业综合会计（10-20周） 粟龄慧</t>
  </si>
  <si>
    <t>北304　技能抽查：手工财务处理（1-9周） 廖松　北304　管理会计（9-20周） 廖松</t>
  </si>
  <si>
    <t>实501 技能抽查：电算会计模块（1-9周） 舒会芳</t>
  </si>
  <si>
    <t>17物流信息技术班</t>
  </si>
  <si>
    <t>实301 技能抽查：物流信息系统应用(1-9周) 谢红英 实301 物流信息管理系统 谢红英</t>
  </si>
  <si>
    <t>实303 技能抽查：职业基本素养(1-9周) 刘新贵 实303 企业网络维护与管理（10-20周） 孙太权</t>
  </si>
  <si>
    <t>实303 技能抽查：智能仓储（1-9周） 朱周华 实303 Android应用开发 赵红</t>
  </si>
  <si>
    <t>实303 智能物流(10-20周) 刘新贵</t>
  </si>
  <si>
    <t>实501 技能抽查：智能仓储（1-9周） 朱周华 实501 Android应用开发（10-20周） 赵红</t>
  </si>
  <si>
    <t>实503 技能抽查：条码制(1-9周)作 谢红英 实503 物流信息技术综合实训 谢红英</t>
  </si>
  <si>
    <t>实303 技能抽查：物流信息系统应用 谢红英</t>
  </si>
  <si>
    <t>实303 技能抽查：条码制作 谢红英</t>
  </si>
  <si>
    <t>17移动商务班</t>
  </si>
  <si>
    <t>实303 技能抽查：移动页面美化(1-9周) 刘禹 实303 企业国际贸易电子化操作(10-20周) 张金生</t>
  </si>
  <si>
    <t>南305 网络营销推广方案（10-20周） 王洋</t>
  </si>
  <si>
    <t xml:space="preserve">实301 技能抽查：搜索引擎推广(1-9周) 张金生 </t>
  </si>
  <si>
    <t>实301 技能抽查：搜索引擎推广 张金生(1-9周)北205 客户关系管理(10-20周) 张金生</t>
  </si>
  <si>
    <t>实303 技能抽查：交互设计模块(1-9周) 刘禹 实303 平面图象处理（Photoshop）(10-20周) 张金生</t>
  </si>
  <si>
    <t>实301 技能抽查：电商平台站内推广(1-9周) 张金生 实301 网络营销推广方案（10-20周） 王洋</t>
  </si>
  <si>
    <t>实303 技能抽查：新媒体推广(1-9周) 张金生 实303 物流配送管理（10-20周） 朱周华</t>
  </si>
  <si>
    <t>实303 技能抽查：新媒体推广(1-9周) 张金生</t>
  </si>
  <si>
    <t>实303 技能抽查：移动客户服务和管理(1-9周) 王洋　北305　电子商务与物流配送（10-20周） 粟珣博　　　</t>
  </si>
  <si>
    <t>实303 技能抽查：移动客户服务和管理(1-9周) 王洋</t>
  </si>
  <si>
    <t>18旅游高职1班</t>
  </si>
  <si>
    <t>2号篮球场　体育　廖松平</t>
  </si>
  <si>
    <t>南403　旅游市场营销学 胡晋铭</t>
  </si>
  <si>
    <t>南403 导游基础 刘湘霞</t>
  </si>
  <si>
    <t>南102 导游服务能力 刘慧</t>
  </si>
  <si>
    <t>南406 导游服务能力 刘慧</t>
  </si>
  <si>
    <t>南405 旅游法律法规 张萍</t>
  </si>
  <si>
    <t>南406 导游业务(1) 张艳</t>
  </si>
  <si>
    <t>实502茶艺室　茶文化与茶艺 李玉华</t>
  </si>
  <si>
    <t>南406 旅游法律法规 张萍</t>
  </si>
  <si>
    <t>南408　旅游市场营销学 胡晋铭</t>
  </si>
  <si>
    <t>南404 导游业务(1) 张艳</t>
  </si>
  <si>
    <t>18旅游高职2班</t>
  </si>
  <si>
    <t>南407 导游业务(1) 张艳</t>
  </si>
  <si>
    <t>北206 导游服务能力 刘慧</t>
  </si>
  <si>
    <t>北101 导游业务(1) 张艳</t>
  </si>
  <si>
    <t>18五年旅游班</t>
  </si>
  <si>
    <t>南407 旅游法律法规 张艳</t>
  </si>
  <si>
    <t>梯4 民歌与曲艺 王洋</t>
  </si>
  <si>
    <t>实502茶艺室　茶文化与茶艺 仇云龙</t>
  </si>
  <si>
    <t>南406 全国导游基础 张艳</t>
  </si>
  <si>
    <t>南101 南302 应用文写作 罗凡</t>
  </si>
  <si>
    <t>北101 旅游法律法规 张艳</t>
  </si>
  <si>
    <t>南407 全国导游基础 张艳</t>
  </si>
  <si>
    <t xml:space="preserve">北102 职业生涯规划 蒋镇泽 </t>
  </si>
  <si>
    <t>南404 全国导游基础 张艳</t>
  </si>
  <si>
    <t>18会计高职1班</t>
  </si>
  <si>
    <t>南405 成本会计 沈杉林</t>
  </si>
  <si>
    <t>南408　统计学 蒋琼</t>
  </si>
  <si>
    <t>北306 出纳实务 刘玲</t>
  </si>
  <si>
    <t>北305 财务会计(2) 李芬芬</t>
  </si>
  <si>
    <t>实501 会计电算化 粟德琼</t>
  </si>
  <si>
    <t>实503 投资实务 蒋玉</t>
  </si>
  <si>
    <t>南102　统计学 蒋琼</t>
  </si>
  <si>
    <t>实503 会计电算化 粟德琼</t>
  </si>
  <si>
    <t>18会计高职2班</t>
  </si>
  <si>
    <t>北304 财务会计(2) 邓邵军</t>
  </si>
  <si>
    <t>南406 成本会计 沈杉林</t>
  </si>
  <si>
    <t>18会计高职3班</t>
  </si>
  <si>
    <t>南404 财务会计(2) 杨继秀</t>
  </si>
  <si>
    <t>南405 出纳实务 谢幸</t>
  </si>
  <si>
    <t>南408 出纳实务 谢幸</t>
  </si>
  <si>
    <t>实301 投资实务 蒋玉</t>
  </si>
  <si>
    <t>实503 会计电算化 粟龄慧</t>
  </si>
  <si>
    <t>实501 会计电算化 粟龄慧</t>
  </si>
  <si>
    <t>18会计高职4班</t>
  </si>
  <si>
    <t>北305 财务会计(2) 邓邵军</t>
  </si>
  <si>
    <t>18物流高职1班</t>
  </si>
  <si>
    <t>南402　物流服务管理实务 粟珣博</t>
  </si>
  <si>
    <t>实503 电商物流运营实务 吴咏春</t>
  </si>
  <si>
    <t>实301 供应链管理 刘新贵</t>
  </si>
  <si>
    <t>北302　物流服务管理实务 粟珣博</t>
  </si>
  <si>
    <t>实303 供应链管理 刘新贵</t>
  </si>
  <si>
    <t>南406 物流营销实务 吴咏春</t>
  </si>
  <si>
    <t>11机房 物联网应用基础 谢红英</t>
  </si>
  <si>
    <t>实301 JAVA语言程序设计 蒋桥华</t>
  </si>
  <si>
    <t>18物流高职2班</t>
  </si>
  <si>
    <t>实503 物联网应用基础 谢红英</t>
  </si>
  <si>
    <t>6机房 JAVA语言程序设计 蒋桥华</t>
  </si>
  <si>
    <t>18移动商务1班</t>
  </si>
  <si>
    <t>实503 微营销 王洋</t>
  </si>
  <si>
    <t>实301 电子商务与营销 刘禹</t>
  </si>
  <si>
    <t>南105 广告策划创意与文案写作 朱周华</t>
  </si>
  <si>
    <t>实301 网上银行与电子支付 刘新贵</t>
  </si>
  <si>
    <t>南303 广告策划创意与文案写作 朱周华</t>
  </si>
  <si>
    <t>实303 网页编辑与美化 张金生</t>
  </si>
  <si>
    <t>18移动商务2班</t>
  </si>
  <si>
    <t>18村干班</t>
  </si>
  <si>
    <t>北103 心理团辅 米兰</t>
  </si>
  <si>
    <t>北102 农村行政管理 吴文星</t>
  </si>
  <si>
    <t>北102 公务员基础 糜良玲</t>
  </si>
  <si>
    <t>北102 社交礼仪 罗毅华</t>
  </si>
  <si>
    <t>实303 电子商务 刘新贵 星期二晚上</t>
  </si>
  <si>
    <t>北102 演讲与口才 梁迎春</t>
  </si>
  <si>
    <t xml:space="preserve">实303 电子商务 刘新贵 </t>
  </si>
  <si>
    <t>实303 电子商务 刘新贵 星期三晚上</t>
  </si>
  <si>
    <t>北102 农村基层组织建设 彭立令</t>
  </si>
  <si>
    <t>思想政治理论课部</t>
  </si>
  <si>
    <r>
      <t>19</t>
    </r>
    <r>
      <rPr>
        <b/>
        <sz val="12"/>
        <color indexed="8"/>
        <rFont val="宋体"/>
        <family val="0"/>
      </rPr>
      <t>村干班（11月正式上课）</t>
    </r>
  </si>
  <si>
    <t>北103 应用文写作 梁迎春</t>
  </si>
  <si>
    <t>北103 农村经济管理 谢海琼</t>
  </si>
  <si>
    <t>7机房 计算机应用基础(上) 胡炜</t>
  </si>
  <si>
    <t>北103 农村政策法规（1） 刘志范</t>
  </si>
  <si>
    <t>北103 廉政文化 吴文星</t>
  </si>
  <si>
    <t>15五年计应1班</t>
  </si>
  <si>
    <t>图书馆电子阅览室 EXCEL在财务报表中的应用 吴云</t>
  </si>
  <si>
    <t>1机房 Python爬虫开发 何岚</t>
  </si>
  <si>
    <t>南408　企业管理与策划 孙海鸥</t>
  </si>
  <si>
    <t>7机房 微信小程序设计 钱宇涛</t>
  </si>
  <si>
    <t>9机房 微信小程序设计  钱宇涛</t>
  </si>
  <si>
    <t xml:space="preserve">3机房 技能抽查：网页设计模块（1-9周） 钱宇涛 </t>
  </si>
  <si>
    <t>11机房 技能抽查：数据库模块 刘慧芬</t>
  </si>
  <si>
    <t>信息与艺术设计系</t>
  </si>
  <si>
    <t>15五年计应2班</t>
  </si>
  <si>
    <t>1机房 Python爬虫开发 胡炜</t>
  </si>
  <si>
    <t>北102 就业创业指导 姚元林</t>
  </si>
  <si>
    <t xml:space="preserve">12机房 技能抽查：网页设计模块（1-9周） 孙太权 </t>
  </si>
  <si>
    <t>11机房 技能抽查：数据库模块（1-9周） 何岚</t>
  </si>
  <si>
    <t>15五年室内班</t>
  </si>
  <si>
    <t>13机房 技能抽查：室内设计CAD模块（1-9周） 刘洁 北303 工程管理（10-20周） 李喜梅</t>
  </si>
  <si>
    <t>1机房 技能抽查：室内设计CAD模块（1-9周） 刘洁  1机房 庭院景观与绿化设计（10-20周） 向友</t>
  </si>
  <si>
    <t>实109 技能抽查：室内手绘设计模块（1-9周） 张鹏北302 工艺美术（10-20周） 张鹏</t>
  </si>
  <si>
    <t>12机房 公共空间设计 张鹏</t>
  </si>
  <si>
    <t>实109 技能抽查：室内手绘设计模块（1-9周） 张鹏北403 室内照明与灯具设计（10-20周） 张鹏</t>
  </si>
  <si>
    <t>4机房 公共空间设计 张鹏</t>
  </si>
  <si>
    <t>16五年媒体</t>
  </si>
  <si>
    <t>3机房 广告策划与创意 段鑫</t>
  </si>
  <si>
    <t>10机房 版式设计 易柳</t>
  </si>
  <si>
    <t>7机房　平面设计（2）　史尧　</t>
  </si>
  <si>
    <t>1机房　InDesign　易柳</t>
  </si>
  <si>
    <t>6机房 视频编辑与制作 段鑫</t>
  </si>
  <si>
    <r>
      <t>17</t>
    </r>
    <r>
      <rPr>
        <b/>
        <sz val="12"/>
        <color indexed="8"/>
        <rFont val="微软雅黑"/>
        <family val="2"/>
      </rPr>
      <t>计应1班</t>
    </r>
  </si>
  <si>
    <t>北304 经济法(计应) 舒会芳</t>
  </si>
  <si>
    <t>北201 企业管理与策划 谢景文</t>
  </si>
  <si>
    <t>北101 企业管理与策划 谢景文</t>
  </si>
  <si>
    <t>2机房 技能抽查：数据库模块（1-9周） 陈海滨</t>
  </si>
  <si>
    <t>4机房 Python爬虫开发 李奇</t>
  </si>
  <si>
    <t>10机房 微信小程序设计 陈幸如</t>
  </si>
  <si>
    <t>8机房 技能抽查：网页设计模块（1-9周） 刘春友</t>
  </si>
  <si>
    <t xml:space="preserve"> 10机房 EXCEL在财务报表中的应用 张忠义</t>
  </si>
  <si>
    <t>10机房 EXCEL在财务报表中的应用 张忠义</t>
  </si>
  <si>
    <r>
      <t>17</t>
    </r>
    <r>
      <rPr>
        <b/>
        <sz val="12"/>
        <color indexed="8"/>
        <rFont val="微软雅黑"/>
        <family val="2"/>
      </rPr>
      <t>计应2班</t>
    </r>
  </si>
  <si>
    <t>10机房 微信小程序设计 何岚</t>
  </si>
  <si>
    <t>南408 经济法(计应) 谢幸</t>
  </si>
  <si>
    <t>11机房 技能抽查：数据库模块（1-9周） 陈仕许</t>
  </si>
  <si>
    <t>9机房 EXCEL在财务报表中的应用 张忠义</t>
  </si>
  <si>
    <t xml:space="preserve"> 2机房 Python爬虫开发 刘慧芬</t>
  </si>
  <si>
    <t>南404 经济法(计应) 谢幸</t>
  </si>
  <si>
    <t>12机房 技能抽查：网页设计模块（1-9周） 刘春友</t>
  </si>
  <si>
    <r>
      <t>17</t>
    </r>
    <r>
      <rPr>
        <b/>
        <sz val="12"/>
        <color indexed="8"/>
        <rFont val="微软雅黑"/>
        <family val="2"/>
      </rPr>
      <t>计应3班</t>
    </r>
  </si>
  <si>
    <t>7机房 EXCEL在财务报表中的应用 钱宇涛</t>
  </si>
  <si>
    <t>南407 企业管理与策划 谢景文</t>
  </si>
  <si>
    <t>13机房 Python爬虫开发 陈幸如</t>
  </si>
  <si>
    <t>4机房 技能抽查：数据库模块 陈海滨</t>
  </si>
  <si>
    <t>4机房 微信小程序设计 李奇</t>
  </si>
  <si>
    <t>6机房 技能抽查：网页设计模块（1-9周） 钱宇涛</t>
  </si>
  <si>
    <t>17数媒班</t>
  </si>
  <si>
    <t>南102 社交礼仪 周丽萍</t>
  </si>
  <si>
    <t>11机房 广告影视制作 杨磊</t>
  </si>
  <si>
    <t>图501 平面设计（2） 范昊如</t>
  </si>
  <si>
    <t>8机房 新媒体策划与创意 段鑫</t>
  </si>
  <si>
    <t>图501 VI设计 范昊如</t>
  </si>
  <si>
    <t>12机房　H5动画设计　史尧</t>
  </si>
  <si>
    <t>17室内1班</t>
  </si>
  <si>
    <t>北501 人体工程学（10-20周） 张鹏</t>
  </si>
  <si>
    <t>图501 技能抽查：室内手绘设计模块（1-9周） 张鹏</t>
  </si>
  <si>
    <t>3机房 技能抽查：室内设计CAD制图模块（1-9周） 李喜梅 3机房 装饰工程概预算（10-20周） 李喜梅</t>
  </si>
  <si>
    <t>2机房 技能抽查：室内设计CAD制图模块（1-9周） 李喜梅 北303 工程管理（10-20周） 李喜梅</t>
  </si>
  <si>
    <t>实109 家具设计（10-20周） 刘洁</t>
  </si>
  <si>
    <t>北301 室内照明与灯具设计（10-20周） 张鹏</t>
  </si>
  <si>
    <t>10机房 公共空间设计 梁芳</t>
  </si>
  <si>
    <t>1机房 公共空间设计 梁芳</t>
  </si>
  <si>
    <t>图501 技能抽查：室内手绘设计模块（1-9周）  张鹏</t>
  </si>
  <si>
    <t>17室内2班</t>
  </si>
  <si>
    <t>图501 家具设计（10-20周） 刘洁</t>
  </si>
  <si>
    <t>3机房 技能抽查：室内设计CAD制图模块（1-9周） 李喜梅 北303 工程管理（10-20周） 李喜梅</t>
  </si>
  <si>
    <r>
      <t>17</t>
    </r>
    <r>
      <rPr>
        <b/>
        <sz val="12"/>
        <color indexed="8"/>
        <rFont val="微软雅黑"/>
        <family val="2"/>
      </rPr>
      <t>数字媒体五年制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微软雅黑"/>
        <family val="2"/>
      </rPr>
      <t>班</t>
    </r>
  </si>
  <si>
    <t>5机房 3DS MAX 杨磊</t>
  </si>
  <si>
    <t>4机房 新媒体策划与创意 段鑫</t>
  </si>
  <si>
    <t>图504 数字摄影摄像 田沐卉</t>
  </si>
  <si>
    <t>5机房 After effects（2） 段鑫</t>
  </si>
  <si>
    <t>9机房 VI设计 易柳</t>
  </si>
  <si>
    <t>北304　市场营销 粟珣博</t>
  </si>
  <si>
    <t>9机房 3DS MAX 杨磊</t>
  </si>
  <si>
    <t>17数字媒体五年制2班</t>
  </si>
  <si>
    <t>13机房 VI设计 易柳</t>
  </si>
  <si>
    <t>12机房 3DS MAX 杨磊</t>
  </si>
  <si>
    <t>图501 数字摄影摄像 田沐卉</t>
  </si>
  <si>
    <t>2机房 3DS MAX 杨磊</t>
  </si>
  <si>
    <t>18计应高职1班</t>
  </si>
  <si>
    <t>7机房 计算机组装与维护 陈海滨</t>
  </si>
  <si>
    <t>2机房 Python程序设计 李奇</t>
  </si>
  <si>
    <t>10机房 基于JAVA技术的WEB开发 刘慧芬</t>
  </si>
  <si>
    <t>10机房 SQL数据库程序设计 唐洁</t>
  </si>
  <si>
    <t>1机房 Java语言高级开发 李奇</t>
  </si>
  <si>
    <t>12机房 基于JAVA技术的WEB开发 刘慧芬</t>
  </si>
  <si>
    <t>18计应高职2班</t>
  </si>
  <si>
    <t>3机房 计算机组装与维护 陈海滨</t>
  </si>
  <si>
    <t>9机房 SQL数据库程序设计 何岚</t>
  </si>
  <si>
    <t>10机房 Python语言程序设计 贺军</t>
  </si>
  <si>
    <t>1机房 基于JAVA技术的WEB开发 龚斌</t>
  </si>
  <si>
    <t>2机房 基于JAVA技术的WEB开发 龚斌</t>
  </si>
  <si>
    <t>11机房 Java语言高级开发 唐洁</t>
  </si>
  <si>
    <t>18计应高职3班</t>
  </si>
  <si>
    <t>10机房 Java语言高级开发 龚斌</t>
  </si>
  <si>
    <t>2机房 计算机组装与维护 陈海滨</t>
  </si>
  <si>
    <t>1机房 Python语言程序设计 贺军</t>
  </si>
  <si>
    <t>9机房 SQL数据库程序设计 陈仕许</t>
  </si>
  <si>
    <t>18计应高职4班</t>
  </si>
  <si>
    <t>8机房 计算机组装与维护 向子明</t>
  </si>
  <si>
    <t>8机组装与维护 向子明</t>
  </si>
  <si>
    <t>11机房 Java语言高级开发 赵红</t>
  </si>
  <si>
    <t>9机房 Python语言程序设计 陈海滨</t>
  </si>
  <si>
    <r>
      <t>18</t>
    </r>
    <r>
      <rPr>
        <b/>
        <sz val="12"/>
        <color indexed="8"/>
        <rFont val="微软雅黑"/>
        <family val="2"/>
      </rPr>
      <t>计应高职</t>
    </r>
    <r>
      <rPr>
        <b/>
        <sz val="12"/>
        <color indexed="8"/>
        <rFont val="Arial"/>
        <family val="2"/>
      </rPr>
      <t>5</t>
    </r>
    <r>
      <rPr>
        <b/>
        <sz val="12"/>
        <color indexed="8"/>
        <rFont val="微软雅黑"/>
        <family val="2"/>
      </rPr>
      <t>班</t>
    </r>
  </si>
  <si>
    <t>4机房 计算机组装与维护 向子明</t>
  </si>
  <si>
    <t>3机房 基于JAVA技术的WEB开发 邓飞</t>
  </si>
  <si>
    <t>12机房 Java语言高级开发 张忠义</t>
  </si>
  <si>
    <t>8机房 SQL数据库程序设计 陈仕许</t>
  </si>
  <si>
    <t>10机房 Python语言程序设计 刘慧芬</t>
  </si>
  <si>
    <t>18计应高职6班</t>
  </si>
  <si>
    <t>2机房 基于JAVA技术的WEB开发 陈仕许</t>
  </si>
  <si>
    <t>4机房 Python语言程序设计 李奇</t>
  </si>
  <si>
    <t>10机房 Java语言高级开发 彭勃</t>
  </si>
  <si>
    <t>12机房 SQL数据库程序设计 刘慧芬</t>
  </si>
  <si>
    <t>1机房 基于JAVA技术的WEB开发 陈仕许</t>
  </si>
  <si>
    <t>18数媒高职1班</t>
  </si>
  <si>
    <t>图501 图形创意 丁密</t>
  </si>
  <si>
    <t>9机房 平面图像处理（2） 张颖</t>
  </si>
  <si>
    <t>5机房 Illustrator 田沐卉</t>
  </si>
  <si>
    <t>图504 设计概论 范昊如</t>
  </si>
  <si>
    <t>18数媒高职2班</t>
  </si>
  <si>
    <t>6机房 平面图像处理（2） 张颖</t>
  </si>
  <si>
    <t>图504 图形创意 丁密</t>
  </si>
  <si>
    <t>图504 Illustrator 范昊如</t>
  </si>
  <si>
    <t>18室内高职1班</t>
  </si>
  <si>
    <t>图501 环境实体写生 陈橙</t>
  </si>
  <si>
    <t>5机房 3DS MAX 梁芳</t>
  </si>
  <si>
    <t>4机房 AutoCAD 刘洁</t>
  </si>
  <si>
    <t>北304 室内照明与灯具设计 易森淼</t>
  </si>
  <si>
    <t>北201 家具设计 陈橙</t>
  </si>
  <si>
    <t>18室内高职2班</t>
  </si>
  <si>
    <t>北302 家具设计 陈橙</t>
  </si>
  <si>
    <t>3机房 AutoCAD 刘洁</t>
  </si>
  <si>
    <t>11机房 3DS MAX 周苇</t>
  </si>
  <si>
    <t>北302 室内照明与灯具设计 易森淼</t>
  </si>
  <si>
    <r>
      <t>18</t>
    </r>
    <r>
      <rPr>
        <b/>
        <sz val="12"/>
        <color indexed="8"/>
        <rFont val="微软雅黑"/>
        <family val="2"/>
      </rPr>
      <t>室内高职3班</t>
    </r>
  </si>
  <si>
    <t>1机房 AutoCAD 刘洁</t>
  </si>
  <si>
    <t>8机房 3DS MAX 周苇</t>
  </si>
  <si>
    <t>南202　室内照明与灯具设计　易森淼</t>
  </si>
  <si>
    <t>18五年数媒1班</t>
  </si>
  <si>
    <t>10机房 平面图像处理（1） 张颖</t>
  </si>
  <si>
    <t>北304 应用文写作 覃婷婷</t>
  </si>
  <si>
    <t>实408　图形创意　史尧</t>
  </si>
  <si>
    <t>4机房 Illustrator(2) 史尧</t>
  </si>
  <si>
    <t>图504 设计构成(平面、色彩、立体) 丁密</t>
  </si>
  <si>
    <t>18五年数媒2班</t>
  </si>
  <si>
    <t>4机房 平面图像处理（1） 张颖</t>
  </si>
  <si>
    <t>5机房 Illustrator(2) 史尧</t>
  </si>
  <si>
    <t>12机房　图形创意　史尧</t>
  </si>
  <si>
    <t>教室安排情况</t>
  </si>
  <si>
    <t>总周课时量（包括合班）</t>
  </si>
  <si>
    <t>教学南楼</t>
  </si>
  <si>
    <t>上课实际量</t>
  </si>
  <si>
    <t>教室上课总量</t>
  </si>
  <si>
    <t>剩余教室</t>
  </si>
  <si>
    <t>南101</t>
  </si>
  <si>
    <t>谢海琼</t>
  </si>
  <si>
    <t>郭青春</t>
  </si>
  <si>
    <t>李艳萍</t>
  </si>
  <si>
    <t>王吉英</t>
  </si>
  <si>
    <t>夏宜华</t>
  </si>
  <si>
    <t>罗凡</t>
  </si>
  <si>
    <t>李进军</t>
  </si>
  <si>
    <t>南102</t>
  </si>
  <si>
    <t>罗维</t>
  </si>
  <si>
    <t>舒鸣</t>
  </si>
  <si>
    <t>周丽萍</t>
  </si>
  <si>
    <t>刘慧</t>
  </si>
  <si>
    <t>王湘</t>
  </si>
  <si>
    <t>刘晓琴</t>
  </si>
  <si>
    <t>蒋琼</t>
  </si>
  <si>
    <t>吴佳建</t>
  </si>
  <si>
    <t>南103</t>
  </si>
  <si>
    <t>武超</t>
  </si>
  <si>
    <t>肖凌云</t>
  </si>
  <si>
    <t>白玲</t>
  </si>
  <si>
    <t>石旭凯</t>
  </si>
  <si>
    <t>张光友</t>
  </si>
  <si>
    <t>0</t>
  </si>
  <si>
    <t>南104</t>
  </si>
  <si>
    <t>周玉林</t>
  </si>
  <si>
    <t>杨顺武</t>
  </si>
  <si>
    <t>蒋镇泽</t>
  </si>
  <si>
    <t>全庆丰</t>
  </si>
  <si>
    <t>苏五珍</t>
  </si>
  <si>
    <t>罗世民</t>
  </si>
  <si>
    <t>谢妮</t>
  </si>
  <si>
    <t>仇云龙</t>
  </si>
  <si>
    <t>南105</t>
  </si>
  <si>
    <t>朱周华</t>
  </si>
  <si>
    <t>李涛（女）</t>
  </si>
  <si>
    <t>胡辉</t>
  </si>
  <si>
    <t>南106</t>
  </si>
  <si>
    <t>杨亚荣</t>
  </si>
  <si>
    <t>周志海</t>
  </si>
  <si>
    <t>南201</t>
  </si>
  <si>
    <t>黄磊</t>
  </si>
  <si>
    <t>李青</t>
  </si>
  <si>
    <t>唐景瑞</t>
  </si>
  <si>
    <t>孟祥宇</t>
  </si>
  <si>
    <t>杨隆彪</t>
  </si>
  <si>
    <t>谢伊玲</t>
  </si>
  <si>
    <t>米颖嶂</t>
  </si>
  <si>
    <t>南202</t>
  </si>
  <si>
    <t>黄振华</t>
  </si>
  <si>
    <t>李文博</t>
  </si>
  <si>
    <t>高文</t>
  </si>
  <si>
    <t>刘永生</t>
  </si>
  <si>
    <t>易森淼</t>
  </si>
  <si>
    <t>刘潜宁</t>
  </si>
  <si>
    <t>南203</t>
  </si>
  <si>
    <t>尹细莲</t>
  </si>
  <si>
    <t>曾维湘</t>
  </si>
  <si>
    <t>粟珣博</t>
  </si>
  <si>
    <t>杨明河</t>
  </si>
  <si>
    <t>阮晓玲</t>
  </si>
  <si>
    <t>南205</t>
  </si>
  <si>
    <t>粟幼琼</t>
  </si>
  <si>
    <t>杨继秀</t>
  </si>
  <si>
    <t>易宪文</t>
  </si>
  <si>
    <t>南206</t>
  </si>
  <si>
    <t>薛建辉</t>
  </si>
  <si>
    <t>向敏</t>
  </si>
  <si>
    <t>南207</t>
  </si>
  <si>
    <t>易佩弦</t>
  </si>
  <si>
    <t>肖恒升</t>
  </si>
  <si>
    <t>侯强红</t>
  </si>
  <si>
    <t>南301</t>
  </si>
  <si>
    <t>符溆桃</t>
  </si>
  <si>
    <t>邓峰</t>
  </si>
  <si>
    <t>吴志强</t>
  </si>
  <si>
    <t>向志军</t>
  </si>
  <si>
    <t>南302</t>
  </si>
  <si>
    <t>蒋承吉</t>
  </si>
  <si>
    <t>南303</t>
  </si>
  <si>
    <t>罗正球</t>
  </si>
  <si>
    <t>罗光奇</t>
  </si>
  <si>
    <t>南304</t>
  </si>
  <si>
    <t>佘国芹</t>
  </si>
  <si>
    <t>孟胜利</t>
  </si>
  <si>
    <t>刘斐</t>
  </si>
  <si>
    <t>彭煜星</t>
  </si>
  <si>
    <t>南305</t>
  </si>
  <si>
    <t>王洋</t>
  </si>
  <si>
    <t>宋玲</t>
  </si>
  <si>
    <t>南306</t>
  </si>
  <si>
    <t>郝彦琴</t>
  </si>
  <si>
    <t>尹峰</t>
  </si>
  <si>
    <t>蒋荣</t>
  </si>
  <si>
    <t>李中波</t>
  </si>
  <si>
    <t>袁健子</t>
  </si>
  <si>
    <t>南307</t>
  </si>
  <si>
    <t>张荣禄</t>
  </si>
  <si>
    <t>唐三叶</t>
  </si>
  <si>
    <t>谢立特</t>
  </si>
  <si>
    <t>黄良斌</t>
  </si>
  <si>
    <t>南308</t>
  </si>
  <si>
    <t>彭达浠</t>
  </si>
  <si>
    <t>王立新</t>
  </si>
  <si>
    <t>黄光中</t>
  </si>
  <si>
    <t>王智课</t>
  </si>
  <si>
    <t>向友</t>
  </si>
  <si>
    <t>张萍</t>
  </si>
  <si>
    <t>南401</t>
  </si>
  <si>
    <t>廖松</t>
  </si>
  <si>
    <t>李永明</t>
  </si>
  <si>
    <t>谢露芳</t>
  </si>
  <si>
    <t>段兰兰</t>
  </si>
  <si>
    <t>南402</t>
  </si>
  <si>
    <t>李玉华</t>
  </si>
  <si>
    <t>杨小冉</t>
  </si>
  <si>
    <t>南403</t>
  </si>
  <si>
    <t>刘湘霞</t>
  </si>
  <si>
    <t>胡晋铭</t>
  </si>
  <si>
    <t>南404</t>
  </si>
  <si>
    <t>粟龄慧</t>
  </si>
  <si>
    <t>张艳</t>
  </si>
  <si>
    <t>谢幸</t>
  </si>
  <si>
    <t>南405</t>
  </si>
  <si>
    <t>沈杉林</t>
  </si>
  <si>
    <t>肖秀莲</t>
  </si>
  <si>
    <t>南406</t>
  </si>
  <si>
    <t>吴咏春</t>
  </si>
  <si>
    <t>南407</t>
  </si>
  <si>
    <t>谌玲</t>
  </si>
  <si>
    <t>谢景文</t>
  </si>
  <si>
    <t>尤祺明</t>
  </si>
  <si>
    <t>南408</t>
  </si>
  <si>
    <t>孙海鸥</t>
  </si>
  <si>
    <t>南501</t>
  </si>
  <si>
    <t>聂笃伟</t>
  </si>
  <si>
    <t>南502</t>
  </si>
  <si>
    <t>南503</t>
  </si>
  <si>
    <t>南504</t>
  </si>
  <si>
    <t>南505</t>
  </si>
  <si>
    <t>南506</t>
  </si>
  <si>
    <t>南507</t>
  </si>
  <si>
    <t>南508</t>
  </si>
  <si>
    <t>教学北楼</t>
  </si>
  <si>
    <t>教学南楼合计</t>
  </si>
  <si>
    <t>北101</t>
  </si>
  <si>
    <t>张灵刚</t>
  </si>
  <si>
    <t>吴文星</t>
  </si>
  <si>
    <t>北102</t>
  </si>
  <si>
    <t>姚元林</t>
  </si>
  <si>
    <t>糜良玲</t>
  </si>
  <si>
    <t>罗毅华</t>
  </si>
  <si>
    <t>米兰</t>
  </si>
  <si>
    <t>梁迎春</t>
  </si>
  <si>
    <t>杨友才</t>
  </si>
  <si>
    <t>彭立令</t>
  </si>
  <si>
    <t>北103</t>
  </si>
  <si>
    <t>唐健</t>
  </si>
  <si>
    <t>张立</t>
  </si>
  <si>
    <t>刘志范</t>
  </si>
  <si>
    <t>张波</t>
  </si>
  <si>
    <t>北104</t>
  </si>
  <si>
    <t>龙思瑾</t>
  </si>
  <si>
    <t>北105</t>
  </si>
  <si>
    <t>杨海</t>
  </si>
  <si>
    <t>付昌星</t>
  </si>
  <si>
    <t>程晓艳</t>
  </si>
  <si>
    <t>北201</t>
  </si>
  <si>
    <t>李慧</t>
  </si>
  <si>
    <t>刘玲</t>
  </si>
  <si>
    <t>陈橙</t>
  </si>
  <si>
    <t>北202</t>
  </si>
  <si>
    <t>钟卫鹏</t>
  </si>
  <si>
    <t>文念念</t>
  </si>
  <si>
    <t>尹耕钦</t>
  </si>
  <si>
    <t>赵圆圆</t>
  </si>
  <si>
    <t>孙姣梅</t>
  </si>
  <si>
    <t>杨晓珍</t>
  </si>
  <si>
    <t>刘斌</t>
  </si>
  <si>
    <t>谢向花</t>
  </si>
  <si>
    <t>汪凯波</t>
  </si>
  <si>
    <t>北203</t>
  </si>
  <si>
    <t>张应早</t>
  </si>
  <si>
    <t>胡廷华</t>
  </si>
  <si>
    <t>于焕军</t>
  </si>
  <si>
    <t>曾诚</t>
  </si>
  <si>
    <t>北204</t>
  </si>
  <si>
    <t>唐东成</t>
  </si>
  <si>
    <t>北205</t>
  </si>
  <si>
    <t>毛秀芝</t>
  </si>
  <si>
    <t>冯士祥</t>
  </si>
  <si>
    <t>唐绪伟</t>
  </si>
  <si>
    <t>北206</t>
  </si>
  <si>
    <t>段文准</t>
  </si>
  <si>
    <t>北301</t>
  </si>
  <si>
    <t>钟卫连</t>
  </si>
  <si>
    <t>毛伯平</t>
  </si>
  <si>
    <t>王长安</t>
  </si>
  <si>
    <t>张鹏</t>
  </si>
  <si>
    <t>北302</t>
  </si>
  <si>
    <t>北303</t>
  </si>
  <si>
    <t>李喜梅</t>
  </si>
  <si>
    <t>舒会芳</t>
  </si>
  <si>
    <t>北304</t>
  </si>
  <si>
    <t>邓邵军</t>
  </si>
  <si>
    <t>覃婷婷</t>
  </si>
  <si>
    <t>北305</t>
  </si>
  <si>
    <t>李芬芬</t>
  </si>
  <si>
    <t>北306</t>
  </si>
  <si>
    <t>陈骋</t>
  </si>
  <si>
    <t>蒋东林</t>
  </si>
  <si>
    <t>北402</t>
  </si>
  <si>
    <t>北403</t>
  </si>
  <si>
    <t>北404</t>
  </si>
  <si>
    <t>北405</t>
  </si>
  <si>
    <t>北406</t>
  </si>
  <si>
    <t>北501</t>
  </si>
  <si>
    <t>北502</t>
  </si>
  <si>
    <t>北503</t>
  </si>
  <si>
    <t>北504</t>
  </si>
  <si>
    <t>北505</t>
  </si>
  <si>
    <t>北506</t>
  </si>
  <si>
    <t>阶梯教室</t>
  </si>
  <si>
    <t>教学北楼合计</t>
  </si>
  <si>
    <t>梯1</t>
  </si>
  <si>
    <t>陈灵仙</t>
  </si>
  <si>
    <t>梯2</t>
  </si>
  <si>
    <t>贺彬</t>
  </si>
  <si>
    <t>梯3</t>
  </si>
  <si>
    <t>梯4</t>
  </si>
  <si>
    <t>图书馆</t>
  </si>
  <si>
    <t>阶梯教室合计</t>
  </si>
  <si>
    <t>图1报告厅</t>
  </si>
  <si>
    <t>1楼</t>
  </si>
  <si>
    <t>绘图室</t>
  </si>
  <si>
    <t>学术报告厅合计</t>
  </si>
  <si>
    <t>图501</t>
  </si>
  <si>
    <t>计绘</t>
  </si>
  <si>
    <t>丁密</t>
  </si>
  <si>
    <t>刘洁</t>
  </si>
  <si>
    <t>范昊如</t>
  </si>
  <si>
    <t>田沐卉</t>
  </si>
  <si>
    <t>图504</t>
  </si>
  <si>
    <t>实109</t>
  </si>
  <si>
    <t>机绘</t>
  </si>
  <si>
    <t>尹佳</t>
  </si>
  <si>
    <t>实训室</t>
  </si>
  <si>
    <t>绘图室合计</t>
  </si>
  <si>
    <t>建工实训室左</t>
  </si>
  <si>
    <t>建筑系</t>
  </si>
  <si>
    <t>李爱国</t>
  </si>
  <si>
    <t>建工实训室右</t>
  </si>
  <si>
    <t>杨译淞</t>
  </si>
  <si>
    <t>现代制造中心1</t>
  </si>
  <si>
    <t>机械系</t>
  </si>
  <si>
    <t>朱斌</t>
  </si>
  <si>
    <t>米玲</t>
  </si>
  <si>
    <t>胡远忠</t>
  </si>
  <si>
    <t>现代制造中心2</t>
  </si>
  <si>
    <t>汽车底盘实训室(实101）</t>
  </si>
  <si>
    <t>汽车整车实训室1</t>
  </si>
  <si>
    <t>蒲生红</t>
  </si>
  <si>
    <t>黄景弛</t>
  </si>
  <si>
    <t>汽车整车实训室2</t>
  </si>
  <si>
    <t>车库汽车发动机实训室</t>
  </si>
  <si>
    <t>刘时英</t>
  </si>
  <si>
    <t>汽车营销实训室103</t>
  </si>
  <si>
    <t>肖露云</t>
  </si>
  <si>
    <t>汽车营销实训室104</t>
  </si>
  <si>
    <t>动物医院</t>
  </si>
  <si>
    <t>动</t>
  </si>
  <si>
    <t>组培楼</t>
  </si>
  <si>
    <t>环生</t>
  </si>
  <si>
    <t>实115</t>
  </si>
  <si>
    <t>实102</t>
  </si>
  <si>
    <t>机</t>
  </si>
  <si>
    <t>实202汽车电器</t>
  </si>
  <si>
    <t>实206</t>
  </si>
  <si>
    <t>人文科技系</t>
  </si>
  <si>
    <t>刘理</t>
  </si>
  <si>
    <t>实207</t>
  </si>
  <si>
    <t>向静波</t>
  </si>
  <si>
    <t>谢春伶</t>
  </si>
  <si>
    <t>李晓丹</t>
  </si>
  <si>
    <t>实208</t>
  </si>
  <si>
    <t>实209</t>
  </si>
  <si>
    <t>叶宇桦</t>
  </si>
  <si>
    <t>实211</t>
  </si>
  <si>
    <t>实215</t>
  </si>
  <si>
    <t>实302形体房</t>
  </si>
  <si>
    <t>实304</t>
  </si>
  <si>
    <t>实305</t>
  </si>
  <si>
    <t>电子系</t>
  </si>
  <si>
    <t>实306</t>
  </si>
  <si>
    <t>江兴刚</t>
  </si>
  <si>
    <t>王鹏</t>
  </si>
  <si>
    <t>实307</t>
  </si>
  <si>
    <t>实308</t>
  </si>
  <si>
    <t>杨洪军</t>
  </si>
  <si>
    <t>实309</t>
  </si>
  <si>
    <t>实310</t>
  </si>
  <si>
    <t>实311</t>
  </si>
  <si>
    <t>实401</t>
  </si>
  <si>
    <t>环生系</t>
  </si>
  <si>
    <t>欧阳瑞</t>
  </si>
  <si>
    <t>孙琴</t>
  </si>
  <si>
    <t>实402</t>
  </si>
  <si>
    <t>袁全</t>
  </si>
  <si>
    <t>谷婕</t>
  </si>
  <si>
    <t>刘元平</t>
  </si>
  <si>
    <t>实404</t>
  </si>
  <si>
    <t>胡莹</t>
  </si>
  <si>
    <t>实406</t>
  </si>
  <si>
    <t>钟峰</t>
  </si>
  <si>
    <t>邢修平</t>
  </si>
  <si>
    <t>实410</t>
  </si>
  <si>
    <t>实502</t>
  </si>
  <si>
    <t>茶艺室</t>
  </si>
  <si>
    <t>肖向红</t>
  </si>
  <si>
    <t>机房</t>
  </si>
  <si>
    <t>实训室合计</t>
  </si>
  <si>
    <t>实203</t>
  </si>
  <si>
    <t>李柳</t>
  </si>
  <si>
    <t>唐晨光</t>
  </si>
  <si>
    <t>张建卿</t>
  </si>
  <si>
    <t>黄贤页</t>
  </si>
  <si>
    <t>实312</t>
  </si>
  <si>
    <t>电</t>
  </si>
  <si>
    <t>罗明</t>
  </si>
  <si>
    <t>实405</t>
  </si>
  <si>
    <t>建系系机房</t>
  </si>
  <si>
    <t>李姝</t>
  </si>
  <si>
    <t>钟东</t>
  </si>
  <si>
    <t>实408</t>
  </si>
  <si>
    <t>向慕</t>
  </si>
  <si>
    <t>史尧</t>
  </si>
  <si>
    <t>实504（BIM）</t>
  </si>
  <si>
    <t>实501</t>
  </si>
  <si>
    <t>商贸系</t>
  </si>
  <si>
    <t>粟德琼</t>
  </si>
  <si>
    <t>刘禹</t>
  </si>
  <si>
    <t>赵红</t>
  </si>
  <si>
    <t>实503(new)</t>
  </si>
  <si>
    <t>物流</t>
  </si>
  <si>
    <t>谢红英</t>
  </si>
  <si>
    <t>蒋玉</t>
  </si>
  <si>
    <t>实301</t>
  </si>
  <si>
    <t>张金生</t>
  </si>
  <si>
    <t>刘新贵</t>
  </si>
  <si>
    <t>蒋桥华</t>
  </si>
  <si>
    <t>实303</t>
  </si>
  <si>
    <t>移动商务</t>
  </si>
  <si>
    <t>孙太权</t>
  </si>
  <si>
    <t>机房1（1机房）</t>
  </si>
  <si>
    <t>计算机系机房</t>
  </si>
  <si>
    <t>胡炜</t>
  </si>
  <si>
    <t>龚斌</t>
  </si>
  <si>
    <t>何岚</t>
  </si>
  <si>
    <t>贺军</t>
  </si>
  <si>
    <t>陈幸如</t>
  </si>
  <si>
    <t>李奇</t>
  </si>
  <si>
    <t>陈仕许</t>
  </si>
  <si>
    <t>易柳</t>
  </si>
  <si>
    <t>梁芳</t>
  </si>
  <si>
    <t>机房2（2机房）</t>
  </si>
  <si>
    <t>陈海滨</t>
  </si>
  <si>
    <t>刘慧芬</t>
  </si>
  <si>
    <t>杨磊</t>
  </si>
  <si>
    <t>机房3（3机房）</t>
  </si>
  <si>
    <t>段鑫</t>
  </si>
  <si>
    <t>邓飞</t>
  </si>
  <si>
    <t>钱宇涛</t>
  </si>
  <si>
    <t>机房4（4机房）</t>
  </si>
  <si>
    <t>张颖</t>
  </si>
  <si>
    <t>向子明</t>
  </si>
  <si>
    <t>机房5（5机房）</t>
  </si>
  <si>
    <t>机房6（6机房）</t>
  </si>
  <si>
    <t>机房7（7机房）</t>
  </si>
  <si>
    <t>机房8（8机房）</t>
  </si>
  <si>
    <t>周苇</t>
  </si>
  <si>
    <t>刘春友</t>
  </si>
  <si>
    <t>机房9（9机房）</t>
  </si>
  <si>
    <t>唐洁</t>
  </si>
  <si>
    <t>张忠义</t>
  </si>
  <si>
    <t>机房10（10机房）</t>
  </si>
  <si>
    <t>彭勃</t>
  </si>
  <si>
    <t>机房11（11机房）</t>
  </si>
  <si>
    <t>机房12（12机房）</t>
  </si>
  <si>
    <t>图书馆人文系机房</t>
  </si>
  <si>
    <t>刘毅</t>
  </si>
  <si>
    <t>电子阅览室</t>
  </si>
  <si>
    <t>吴云</t>
  </si>
  <si>
    <t>体育课</t>
  </si>
  <si>
    <t>机房合计</t>
  </si>
  <si>
    <t>文体活动中心</t>
  </si>
  <si>
    <t>邝丽萍</t>
  </si>
  <si>
    <t>1号篮球场</t>
  </si>
  <si>
    <t>廖松平</t>
  </si>
  <si>
    <t>2号篮球场</t>
  </si>
  <si>
    <t>刘庆寅</t>
  </si>
  <si>
    <t>3号篮球场</t>
  </si>
  <si>
    <t>舒辉</t>
  </si>
  <si>
    <t>4号篮球场</t>
  </si>
  <si>
    <t>王玥</t>
  </si>
  <si>
    <t>5号篮球场</t>
  </si>
  <si>
    <t>杨艳青</t>
  </si>
  <si>
    <t>6号篮球场</t>
  </si>
  <si>
    <t>周本利</t>
  </si>
  <si>
    <t>7号篮球场</t>
  </si>
  <si>
    <t>8号篮球场</t>
  </si>
  <si>
    <t>9号篮球场</t>
  </si>
  <si>
    <t>10号篮球场</t>
  </si>
  <si>
    <t>风雨球场</t>
  </si>
  <si>
    <t>体育课合计</t>
  </si>
  <si>
    <t>周课程总量</t>
  </si>
  <si>
    <t>日常教学检查表</t>
  </si>
  <si>
    <t xml:space="preserve"> 检查人：</t>
  </si>
  <si>
    <t>检查时间：</t>
  </si>
  <si>
    <t>检查节次：</t>
  </si>
  <si>
    <t>第2节</t>
  </si>
  <si>
    <t>教学场地</t>
  </si>
  <si>
    <t>教师姓名</t>
  </si>
  <si>
    <t>任教班级</t>
  </si>
  <si>
    <t>课程</t>
  </si>
  <si>
    <t>教师</t>
  </si>
  <si>
    <t>学生</t>
  </si>
  <si>
    <t>备注</t>
  </si>
  <si>
    <t>教案   （含首页）</t>
  </si>
  <si>
    <t>手册     填写</t>
  </si>
  <si>
    <t>考勤     登记</t>
  </si>
  <si>
    <t>应到</t>
  </si>
  <si>
    <t>实到</t>
  </si>
  <si>
    <t>到课率</t>
  </si>
  <si>
    <t>课堂纪律</t>
  </si>
  <si>
    <t>楼层</t>
  </si>
  <si>
    <t>教案</t>
  </si>
  <si>
    <t xml:space="preserve">手册 </t>
  </si>
  <si>
    <t>考勤</t>
  </si>
  <si>
    <t xml:space="preserve"> 基于JAVA技术的WEB开发 </t>
  </si>
  <si>
    <t xml:space="preserve"> 何岚</t>
  </si>
  <si>
    <t xml:space="preserve"> 技能抽查：数据库模块（1-9周）</t>
  </si>
  <si>
    <t xml:space="preserve"> 张鹏</t>
  </si>
  <si>
    <t xml:space="preserve"> 公共空间设计</t>
  </si>
  <si>
    <t xml:space="preserve"> 贺军</t>
  </si>
  <si>
    <t>Python语言程序设计</t>
  </si>
  <si>
    <t>技能抽查：室内设计CAD制图模块（1-9周）</t>
  </si>
  <si>
    <t xml:space="preserve"> 刘洁</t>
  </si>
  <si>
    <t>AutoCAD</t>
  </si>
  <si>
    <t xml:space="preserve"> 易柳</t>
  </si>
  <si>
    <t xml:space="preserve"> Illustrator(2)</t>
  </si>
  <si>
    <t xml:space="preserve"> Python语言程序设计 </t>
  </si>
  <si>
    <t xml:space="preserve"> 周苇</t>
  </si>
  <si>
    <r>
      <t>18</t>
    </r>
    <r>
      <rPr>
        <sz val="9"/>
        <color indexed="8"/>
        <rFont val="微软雅黑"/>
        <family val="2"/>
      </rPr>
      <t>室内高职3班</t>
    </r>
  </si>
  <si>
    <t>3DS MAX</t>
  </si>
  <si>
    <t xml:space="preserve"> 谷婕</t>
  </si>
  <si>
    <t xml:space="preserve"> 农业项目投资与评估</t>
  </si>
  <si>
    <r>
      <t>17</t>
    </r>
    <r>
      <rPr>
        <sz val="9"/>
        <color indexed="8"/>
        <rFont val="微软雅黑"/>
        <family val="2"/>
      </rPr>
      <t>种子班</t>
    </r>
    <r>
      <rPr>
        <sz val="9"/>
        <color indexed="8"/>
        <rFont val="宋体"/>
        <family val="0"/>
      </rPr>
      <t>，17现农</t>
    </r>
  </si>
  <si>
    <t xml:space="preserve"> 综合实训课 </t>
  </si>
  <si>
    <t>29+31</t>
  </si>
  <si>
    <t xml:space="preserve"> 李姝</t>
  </si>
  <si>
    <t xml:space="preserve"> 技能抽查：建筑识图制图模块(1-9周）</t>
  </si>
  <si>
    <r>
      <t>15</t>
    </r>
    <r>
      <rPr>
        <sz val="9"/>
        <color indexed="8"/>
        <rFont val="微软雅黑"/>
        <family val="2"/>
      </rPr>
      <t>五年应电班</t>
    </r>
    <r>
      <rPr>
        <sz val="9"/>
        <color indexed="8"/>
        <rFont val="宋体"/>
        <family val="0"/>
      </rPr>
      <t>，17应电</t>
    </r>
  </si>
  <si>
    <t xml:space="preserve"> 小型电子产品硬件设计与维修 </t>
  </si>
  <si>
    <t>21+20</t>
  </si>
  <si>
    <t xml:space="preserve"> 清华斯维尔三维算量及清单计价</t>
  </si>
  <si>
    <t xml:space="preserve"> 会计电算化 </t>
  </si>
  <si>
    <t xml:space="preserve">茶文化与茶艺 </t>
  </si>
  <si>
    <t>实503</t>
  </si>
  <si>
    <t xml:space="preserve"> 技能抽查：电算会计模块（1-9周）</t>
  </si>
  <si>
    <t>贺再新</t>
  </si>
  <si>
    <t xml:space="preserve"> 张艳</t>
  </si>
  <si>
    <t xml:space="preserve"> 导游业务(1)</t>
  </si>
  <si>
    <t xml:space="preserve"> 农村基层组织建设 </t>
  </si>
  <si>
    <t xml:space="preserve"> 张波</t>
  </si>
  <si>
    <t xml:space="preserve"> 汽车配件管理与销售</t>
  </si>
  <si>
    <t xml:space="preserve"> 唐健</t>
  </si>
  <si>
    <t xml:space="preserve"> 钳工技术</t>
  </si>
  <si>
    <t xml:space="preserve"> 杨海</t>
  </si>
  <si>
    <t xml:space="preserve"> 汽车发动机构造与维修</t>
  </si>
  <si>
    <t xml:space="preserve"> 牛羊生产技术 </t>
  </si>
  <si>
    <t xml:space="preserve"> 动物微生物与免疫(工) </t>
  </si>
  <si>
    <r>
      <t>18</t>
    </r>
    <r>
      <rPr>
        <sz val="9"/>
        <color indexed="8"/>
        <rFont val="微软雅黑"/>
        <family val="2"/>
      </rPr>
      <t>农经高职班</t>
    </r>
  </si>
  <si>
    <t xml:space="preserve"> 特色作物种植技术 </t>
  </si>
  <si>
    <t xml:space="preserve"> 李涛</t>
  </si>
  <si>
    <t xml:space="preserve"> 植物保护技术（1）</t>
  </si>
  <si>
    <t xml:space="preserve"> 施工技术 </t>
  </si>
  <si>
    <r>
      <t>17</t>
    </r>
    <r>
      <rPr>
        <sz val="9"/>
        <color indexed="8"/>
        <rFont val="微软雅黑"/>
        <family val="2"/>
      </rPr>
      <t>畜牧</t>
    </r>
    <r>
      <rPr>
        <sz val="9"/>
        <color indexed="8"/>
        <rFont val="Arial"/>
        <family val="2"/>
      </rPr>
      <t>1</t>
    </r>
    <r>
      <rPr>
        <sz val="9"/>
        <color indexed="8"/>
        <rFont val="微软雅黑"/>
        <family val="2"/>
      </rPr>
      <t>班</t>
    </r>
    <r>
      <rPr>
        <sz val="9"/>
        <color indexed="8"/>
        <rFont val="宋体"/>
        <family val="0"/>
      </rPr>
      <t>，</t>
    </r>
    <r>
      <rPr>
        <sz val="9"/>
        <color indexed="8"/>
        <rFont val="Arial"/>
        <family val="2"/>
      </rPr>
      <t>17</t>
    </r>
    <r>
      <rPr>
        <sz val="9"/>
        <color indexed="8"/>
        <rFont val="宋体"/>
        <family val="0"/>
      </rPr>
      <t>物流信息技术班</t>
    </r>
  </si>
  <si>
    <t xml:space="preserve">大学生职业规划与创业就业指导 </t>
  </si>
  <si>
    <t>32+40</t>
  </si>
  <si>
    <t>李亚玲</t>
  </si>
  <si>
    <t xml:space="preserve"> 舒鸣</t>
  </si>
  <si>
    <r>
      <t>18</t>
    </r>
    <r>
      <rPr>
        <sz val="9"/>
        <color indexed="8"/>
        <rFont val="微软雅黑"/>
        <family val="2"/>
      </rPr>
      <t>动物医学高职</t>
    </r>
    <r>
      <rPr>
        <sz val="9"/>
        <color indexed="8"/>
        <rFont val="Arial"/>
        <family val="2"/>
      </rPr>
      <t>1</t>
    </r>
    <r>
      <rPr>
        <sz val="9"/>
        <color indexed="8"/>
        <rFont val="宋体"/>
        <family val="0"/>
      </rPr>
      <t>，2</t>
    </r>
    <r>
      <rPr>
        <sz val="9"/>
        <color indexed="8"/>
        <rFont val="微软雅黑"/>
        <family val="2"/>
      </rPr>
      <t>班</t>
    </r>
  </si>
  <si>
    <t xml:space="preserve"> 动物临床诊断</t>
  </si>
  <si>
    <t>34+33</t>
  </si>
  <si>
    <t xml:space="preserve"> 蒋玉</t>
  </si>
  <si>
    <t xml:space="preserve"> 技能抽查：证券投资分析</t>
  </si>
  <si>
    <t xml:space="preserve"> 技能抽查：新媒体推广(1-9周)周） </t>
  </si>
  <si>
    <t xml:space="preserve"> 液压(气动)控制技术技能训练 </t>
  </si>
  <si>
    <t xml:space="preserve"> PLC技能训练 </t>
  </si>
  <si>
    <t xml:space="preserve"> 机器人应用 </t>
  </si>
  <si>
    <t xml:space="preserve"> 王鹏</t>
  </si>
  <si>
    <t xml:space="preserve"> 电气CAD</t>
  </si>
  <si>
    <t xml:space="preserve"> 果树生产技术（2)  </t>
  </si>
  <si>
    <t xml:space="preserve"> 技能抽查：计调操作实务 </t>
  </si>
  <si>
    <t xml:space="preserve"> 模拟导游 </t>
  </si>
  <si>
    <t xml:space="preserve"> 成本会计 </t>
  </si>
  <si>
    <t xml:space="preserve"> 谢幸</t>
  </si>
  <si>
    <t xml:space="preserve"> 出纳实务</t>
  </si>
  <si>
    <t>王义友</t>
  </si>
  <si>
    <t xml:space="preserve"> 数字摄影摄像 </t>
  </si>
  <si>
    <t xml:space="preserve"> 设计概论 </t>
  </si>
  <si>
    <t xml:space="preserve"> 刘毅</t>
  </si>
  <si>
    <t>电脑辅助设计(1)</t>
  </si>
  <si>
    <t xml:space="preserve"> 技能抽查：原始凭证填制（1-9周） </t>
  </si>
  <si>
    <t xml:space="preserve"> 机械制图 </t>
  </si>
  <si>
    <t xml:space="preserve"> 美术设计基础(2) </t>
  </si>
  <si>
    <t xml:space="preserve"> 金属切削原理与刀具 </t>
  </si>
  <si>
    <t xml:space="preserve"> 电气控制 </t>
  </si>
  <si>
    <t xml:space="preserve"> 建筑工程质量与安全管理 </t>
  </si>
  <si>
    <t xml:space="preserve"> 技能抽查：建筑工程测量模块（1-9周） </t>
  </si>
  <si>
    <t xml:space="preserve"> 技能抽查：原始凭证填制 </t>
  </si>
  <si>
    <r>
      <t>18</t>
    </r>
    <r>
      <rPr>
        <sz val="9"/>
        <color indexed="8"/>
        <rFont val="微软雅黑"/>
        <family val="2"/>
      </rPr>
      <t>市政工程高职班</t>
    </r>
  </si>
  <si>
    <t xml:space="preserve"> 土力学与地基基础 </t>
  </si>
  <si>
    <t xml:space="preserve"> 空调与制冷技术 </t>
  </si>
  <si>
    <r>
      <t>17</t>
    </r>
    <r>
      <rPr>
        <sz val="9"/>
        <color indexed="8"/>
        <rFont val="微软雅黑"/>
        <family val="2"/>
      </rPr>
      <t>数字媒体五年制</t>
    </r>
    <r>
      <rPr>
        <sz val="9"/>
        <color indexed="8"/>
        <rFont val="Arial"/>
        <family val="2"/>
      </rPr>
      <t>1</t>
    </r>
    <r>
      <rPr>
        <sz val="9"/>
        <color indexed="8"/>
        <rFont val="微软雅黑"/>
        <family val="2"/>
      </rPr>
      <t>班</t>
    </r>
  </si>
  <si>
    <t xml:space="preserve">　市场营销 </t>
  </si>
  <si>
    <t xml:space="preserve"> 财务会计(2) </t>
  </si>
  <si>
    <t xml:space="preserve"> 邓峰</t>
  </si>
  <si>
    <t xml:space="preserve"> 汽车营销礼仪</t>
  </si>
  <si>
    <t xml:space="preserve"> 汽车故障诊断与排除 </t>
  </si>
  <si>
    <t xml:space="preserve"> 技能抽查：汽车简单维护作业 </t>
  </si>
  <si>
    <t xml:space="preserve"> 刘斐</t>
  </si>
  <si>
    <t xml:space="preserve"> 汽车专业英语</t>
  </si>
  <si>
    <t xml:space="preserve"> 汽车维护和保养 </t>
  </si>
  <si>
    <t xml:space="preserve"> 蒋荣</t>
  </si>
  <si>
    <t xml:space="preserve"> 发动机电控技术 </t>
  </si>
  <si>
    <t xml:space="preserve"> 向友</t>
  </si>
  <si>
    <t xml:space="preserve"> 园林工程设计</t>
  </si>
  <si>
    <t>发动机实训室</t>
  </si>
  <si>
    <t xml:space="preserve">技能抽查：发动机拆装与检修 </t>
  </si>
  <si>
    <t>建工实训中心（右）</t>
  </si>
  <si>
    <t xml:space="preserve"> 谢妮</t>
  </si>
  <si>
    <t>技能抽查：市政工程测量模块（1-9周）</t>
  </si>
  <si>
    <t>建工实训中心（左）</t>
  </si>
  <si>
    <t xml:space="preserve">建筑工程招投标与合同管理 </t>
  </si>
  <si>
    <t>汽车营销实训室</t>
  </si>
  <si>
    <t xml:space="preserve">技能抽查：汽车整车销售模块 </t>
  </si>
  <si>
    <t>汽车整车实训室</t>
  </si>
  <si>
    <t xml:space="preserve">技能抽查：车辆操作与服务信息模块 </t>
  </si>
  <si>
    <t xml:space="preserve"> 技能抽查：时装画技法模块 </t>
  </si>
  <si>
    <t xml:space="preserve"> 服装缝制工艺(4) </t>
  </si>
  <si>
    <t xml:space="preserve"> 民族服饰工艺 </t>
  </si>
  <si>
    <r>
      <t>201</t>
    </r>
    <r>
      <rPr>
        <sz val="16"/>
        <rFont val="微软雅黑"/>
        <family val="2"/>
      </rPr>
      <t>9</t>
    </r>
    <r>
      <rPr>
        <sz val="16"/>
        <rFont val="方正小标宋简体"/>
        <family val="0"/>
      </rPr>
      <t>-20</t>
    </r>
    <r>
      <rPr>
        <sz val="16"/>
        <rFont val="微软雅黑"/>
        <family val="2"/>
      </rPr>
      <t>20</t>
    </r>
    <r>
      <rPr>
        <sz val="16"/>
        <rFont val="方正小标宋简体"/>
        <family val="0"/>
      </rPr>
      <t>学年第</t>
    </r>
    <r>
      <rPr>
        <sz val="16"/>
        <rFont val="微软雅黑"/>
        <family val="2"/>
      </rPr>
      <t>一</t>
    </r>
    <r>
      <rPr>
        <sz val="16"/>
        <rFont val="方正小标宋简体"/>
        <family val="0"/>
      </rPr>
      <t>学期教学情况分析</t>
    </r>
  </si>
  <si>
    <t>一、教师情况分析</t>
  </si>
  <si>
    <t>本学期一共有</t>
  </si>
  <si>
    <t>位教师承担教学任务。其中专职教师</t>
  </si>
  <si>
    <t>人。</t>
  </si>
  <si>
    <t>兼职教师</t>
  </si>
  <si>
    <t>人，外聘教师</t>
  </si>
  <si>
    <t>序号</t>
  </si>
  <si>
    <t>院系</t>
  </si>
  <si>
    <t>专职</t>
  </si>
  <si>
    <t>兼职</t>
  </si>
  <si>
    <t>外聘</t>
  </si>
  <si>
    <t>合计</t>
  </si>
  <si>
    <t>人文系</t>
  </si>
  <si>
    <t>动科系</t>
  </si>
  <si>
    <t>信艺系</t>
  </si>
  <si>
    <t>思政部</t>
  </si>
  <si>
    <t>教师周</t>
  </si>
  <si>
    <t>课时量，如下表所示，周课时量超过16节有：</t>
  </si>
  <si>
    <t>周课时</t>
  </si>
  <si>
    <t>合计上课人数</t>
  </si>
  <si>
    <t>二、班级情况分析</t>
  </si>
  <si>
    <t>本学期共</t>
  </si>
  <si>
    <t>个教学班级。</t>
  </si>
  <si>
    <t>教学计划总量为：</t>
  </si>
  <si>
    <t>节</t>
  </si>
  <si>
    <t>实际周课时量为：</t>
  </si>
  <si>
    <t>三年制</t>
  </si>
  <si>
    <t>五年制</t>
  </si>
  <si>
    <t>班级周课时量如下表所示。</t>
  </si>
  <si>
    <t>班级数</t>
  </si>
  <si>
    <t>班级总数</t>
  </si>
  <si>
    <t>三、教研室情况分析</t>
  </si>
  <si>
    <t>教研室</t>
  </si>
  <si>
    <t>机电一体化教研室</t>
  </si>
  <si>
    <t>应用电子技术教研室</t>
  </si>
  <si>
    <t>兽医教研室</t>
  </si>
  <si>
    <t>畜牧水产</t>
  </si>
  <si>
    <t>园林教研室</t>
  </si>
  <si>
    <t>种植教研室</t>
  </si>
  <si>
    <t>汽车运用与维修教研室</t>
  </si>
  <si>
    <t>机械设计与制造教研室</t>
  </si>
  <si>
    <t>汽车营销与服务教研室</t>
  </si>
  <si>
    <t>建筑工程技术教研室</t>
  </si>
  <si>
    <t>工程造价教研室</t>
  </si>
  <si>
    <t>英语教研室</t>
  </si>
  <si>
    <t>体育教研室</t>
  </si>
  <si>
    <t>服装教研室</t>
  </si>
  <si>
    <t>数学教研室</t>
  </si>
  <si>
    <t>人文教研室</t>
  </si>
  <si>
    <t>会计教研室</t>
  </si>
  <si>
    <t>旅游管理教研室</t>
  </si>
  <si>
    <t>商务教研室</t>
  </si>
  <si>
    <t>大学生心理健康与就业创业教研室</t>
  </si>
  <si>
    <t>大学生思想政治理论课教研室</t>
  </si>
  <si>
    <t>数媒教研室</t>
  </si>
  <si>
    <t>计应教研室</t>
  </si>
  <si>
    <t>室内教研室</t>
  </si>
  <si>
    <t>三、教室使用情况分析</t>
  </si>
  <si>
    <r>
      <rPr>
        <sz val="10"/>
        <rFont val="微软雅黑"/>
        <family val="2"/>
      </rPr>
      <t>学院教室共</t>
    </r>
    <r>
      <rPr>
        <sz val="10"/>
        <rFont val="Arial"/>
        <family val="2"/>
      </rPr>
      <t>71</t>
    </r>
    <r>
      <rPr>
        <sz val="10"/>
        <rFont val="微软雅黑"/>
        <family val="2"/>
      </rPr>
      <t>间。机房</t>
    </r>
    <r>
      <rPr>
        <sz val="10"/>
        <rFont val="Arial"/>
        <family val="2"/>
      </rPr>
      <t>18</t>
    </r>
    <r>
      <rPr>
        <sz val="10"/>
        <rFont val="微软雅黑"/>
        <family val="2"/>
      </rPr>
      <t>间，外借电子阅览室</t>
    </r>
    <r>
      <rPr>
        <sz val="10"/>
        <rFont val="Arial"/>
        <family val="2"/>
      </rPr>
      <t>1</t>
    </r>
    <r>
      <rPr>
        <sz val="10"/>
        <rFont val="微软雅黑"/>
        <family val="2"/>
      </rPr>
      <t>间，绘图室</t>
    </r>
    <r>
      <rPr>
        <sz val="10"/>
        <rFont val="Arial"/>
        <family val="2"/>
      </rPr>
      <t>3</t>
    </r>
    <r>
      <rPr>
        <sz val="10"/>
        <rFont val="微软雅黑"/>
        <family val="2"/>
      </rPr>
      <t>间。使用情况如下表所示。</t>
    </r>
  </si>
  <si>
    <t>教室</t>
  </si>
  <si>
    <t>数量</t>
  </si>
  <si>
    <t>承担教学任务量</t>
  </si>
  <si>
    <t>使用率</t>
  </si>
  <si>
    <t>电脑多媒体</t>
  </si>
  <si>
    <t>电视多媒体</t>
  </si>
  <si>
    <t>学术报告厅</t>
  </si>
  <si>
    <t>不需要教室</t>
  </si>
  <si>
    <t>2019-2020学年第一学期教师周课时量统计表</t>
  </si>
  <si>
    <t>系部</t>
  </si>
  <si>
    <t>专职教师</t>
  </si>
  <si>
    <t>外聘教师</t>
  </si>
  <si>
    <t>平均课时量</t>
  </si>
  <si>
    <t>思想部</t>
  </si>
  <si>
    <r>
      <t>201</t>
    </r>
    <r>
      <rPr>
        <b/>
        <sz val="16"/>
        <rFont val="微软雅黑"/>
        <family val="2"/>
      </rPr>
      <t>9</t>
    </r>
    <r>
      <rPr>
        <b/>
        <sz val="16"/>
        <rFont val="方正小标宋简体"/>
        <family val="0"/>
      </rPr>
      <t>-20</t>
    </r>
    <r>
      <rPr>
        <b/>
        <sz val="16"/>
        <rFont val="微软雅黑"/>
        <family val="2"/>
      </rPr>
      <t>20</t>
    </r>
    <r>
      <rPr>
        <b/>
        <sz val="16"/>
        <rFont val="方正小标宋简体"/>
        <family val="0"/>
      </rPr>
      <t>学年第</t>
    </r>
    <r>
      <rPr>
        <b/>
        <sz val="16"/>
        <rFont val="微软雅黑"/>
        <family val="2"/>
      </rPr>
      <t>一</t>
    </r>
    <r>
      <rPr>
        <b/>
        <sz val="16"/>
        <rFont val="方正小标宋简体"/>
        <family val="0"/>
      </rPr>
      <t>学期周课时量</t>
    </r>
    <r>
      <rPr>
        <b/>
        <sz val="16"/>
        <rFont val="微软雅黑"/>
        <family val="2"/>
      </rPr>
      <t>详细统计表</t>
    </r>
  </si>
  <si>
    <t>承担课程系部</t>
  </si>
  <si>
    <t>教师类型</t>
  </si>
  <si>
    <t>所属教研室</t>
  </si>
  <si>
    <t>上课天数</t>
  </si>
  <si>
    <t>星期一</t>
  </si>
  <si>
    <t>教师周课时量</t>
  </si>
  <si>
    <t>李露</t>
  </si>
  <si>
    <t>易辉君</t>
  </si>
  <si>
    <t>黄施洁</t>
  </si>
  <si>
    <t>王淑文</t>
  </si>
  <si>
    <t>谌顺周</t>
  </si>
  <si>
    <t>付云凯</t>
  </si>
  <si>
    <t>唐绍富</t>
  </si>
  <si>
    <t>张琳</t>
  </si>
  <si>
    <t>毛祯</t>
  </si>
  <si>
    <t>常志彬</t>
  </si>
  <si>
    <t>文倩</t>
  </si>
  <si>
    <t>贾蓉</t>
  </si>
  <si>
    <t>李冬梅</t>
  </si>
  <si>
    <t>梁毅</t>
  </si>
  <si>
    <t>文晖</t>
  </si>
  <si>
    <t>周娟</t>
  </si>
  <si>
    <t>肖艳</t>
  </si>
  <si>
    <t>谢少平</t>
  </si>
  <si>
    <t>邱跃华</t>
  </si>
  <si>
    <t>吴永春</t>
  </si>
  <si>
    <t>陈承贵</t>
  </si>
  <si>
    <t>刘姚欧</t>
  </si>
  <si>
    <t>向新宇</t>
  </si>
  <si>
    <t>张燕</t>
  </si>
  <si>
    <t>高学群</t>
  </si>
  <si>
    <t>李微微</t>
  </si>
  <si>
    <t>李兴慧</t>
  </si>
  <si>
    <t>刘玉燕</t>
  </si>
  <si>
    <t>刘云</t>
  </si>
  <si>
    <t>龙健</t>
  </si>
  <si>
    <t>宋伟</t>
  </si>
  <si>
    <t>汪玉波</t>
  </si>
  <si>
    <t>周英</t>
  </si>
  <si>
    <t>胡彦霞</t>
  </si>
  <si>
    <t>梁兴华</t>
  </si>
  <si>
    <t>黄洁</t>
  </si>
  <si>
    <t>刘鑫</t>
  </si>
  <si>
    <t>田胜斌</t>
  </si>
  <si>
    <t>陈光</t>
  </si>
  <si>
    <t>王霞</t>
  </si>
  <si>
    <t>李艳</t>
  </si>
  <si>
    <t>舒爱平</t>
  </si>
  <si>
    <t>赵晓辉</t>
  </si>
  <si>
    <t>张东升</t>
  </si>
  <si>
    <t>滕露</t>
  </si>
  <si>
    <t>冯梅</t>
  </si>
  <si>
    <t>吴亮</t>
  </si>
  <si>
    <t>李佑武</t>
  </si>
  <si>
    <t>龙宜霈</t>
  </si>
  <si>
    <t>彭艾英</t>
  </si>
  <si>
    <t>邵芳</t>
  </si>
  <si>
    <t>唐圣晟</t>
  </si>
  <si>
    <t>谢琛</t>
  </si>
  <si>
    <t>郑明娥</t>
  </si>
  <si>
    <t>蒋林芳</t>
  </si>
  <si>
    <t>王青</t>
  </si>
  <si>
    <t>张建友</t>
  </si>
  <si>
    <t>杨阳</t>
  </si>
  <si>
    <t>赵北辰</t>
  </si>
  <si>
    <t>黄志伟</t>
  </si>
  <si>
    <t>付娟华</t>
  </si>
  <si>
    <t>戴水莲</t>
  </si>
  <si>
    <t>李娟</t>
  </si>
  <si>
    <t>朱宏爱</t>
  </si>
  <si>
    <t>苏伍珍</t>
  </si>
  <si>
    <t>杨旭</t>
  </si>
  <si>
    <t>张铭</t>
  </si>
  <si>
    <t>尧国民</t>
  </si>
  <si>
    <t>易小菊</t>
  </si>
  <si>
    <t>教师工号（核对任课教师与教研室数据，请直接在纸上进行修改，然后交还给教务）</t>
  </si>
  <si>
    <t>工号</t>
  </si>
  <si>
    <t>姓名</t>
  </si>
  <si>
    <t>初始成绩录入密码</t>
  </si>
  <si>
    <t>0000015</t>
  </si>
  <si>
    <t>本人身份证号码(18位)</t>
  </si>
  <si>
    <t>0000067</t>
  </si>
  <si>
    <t>0000110</t>
  </si>
  <si>
    <t>蒋明蛟</t>
  </si>
  <si>
    <t>0000219</t>
  </si>
  <si>
    <t>0070601</t>
  </si>
  <si>
    <t>0000057</t>
  </si>
  <si>
    <t>0000088</t>
  </si>
  <si>
    <t>0000214</t>
  </si>
  <si>
    <t>0000220</t>
  </si>
  <si>
    <t>2014004</t>
  </si>
  <si>
    <t>2017015</t>
  </si>
  <si>
    <t>袁平华</t>
  </si>
  <si>
    <t>2017016</t>
  </si>
  <si>
    <t>李德玉</t>
  </si>
  <si>
    <t>曾经来过</t>
  </si>
  <si>
    <t>0000085</t>
  </si>
  <si>
    <t>0000368</t>
  </si>
  <si>
    <t>2014005</t>
  </si>
  <si>
    <t>0000082</t>
  </si>
  <si>
    <t>0000212</t>
  </si>
  <si>
    <t>0000221</t>
  </si>
  <si>
    <t>0000367</t>
  </si>
  <si>
    <t>2014007</t>
  </si>
  <si>
    <t>0000459</t>
  </si>
  <si>
    <t>0000080</t>
  </si>
  <si>
    <t>0000099</t>
  </si>
  <si>
    <t>0000352</t>
  </si>
  <si>
    <t>0000102</t>
  </si>
  <si>
    <t>0000281</t>
  </si>
  <si>
    <t>2014028</t>
  </si>
  <si>
    <t>0000272</t>
  </si>
  <si>
    <t>0000465</t>
  </si>
  <si>
    <t>李坤燃</t>
  </si>
  <si>
    <t>0000131</t>
  </si>
  <si>
    <t>0000406</t>
  </si>
  <si>
    <t>0000468</t>
  </si>
  <si>
    <t>2016033</t>
  </si>
  <si>
    <t>0000175</t>
  </si>
  <si>
    <t>0000094</t>
  </si>
  <si>
    <t>0000123</t>
  </si>
  <si>
    <t>0000464</t>
  </si>
  <si>
    <t>0000467</t>
  </si>
  <si>
    <t>0000469</t>
  </si>
  <si>
    <t>0000476</t>
  </si>
  <si>
    <t>2014008</t>
  </si>
  <si>
    <t>0000225</t>
  </si>
  <si>
    <t>2016041</t>
  </si>
  <si>
    <t>杨矞琪</t>
  </si>
  <si>
    <t>0000136</t>
  </si>
  <si>
    <t>0000149</t>
  </si>
  <si>
    <t>0000184</t>
  </si>
  <si>
    <t>0000309</t>
  </si>
  <si>
    <t>2014044</t>
  </si>
  <si>
    <t>0000271</t>
  </si>
  <si>
    <t>梁芳(环)</t>
  </si>
  <si>
    <t>20150113</t>
  </si>
  <si>
    <t>王欢妍</t>
  </si>
  <si>
    <t>2017038</t>
  </si>
  <si>
    <t>0000187</t>
  </si>
  <si>
    <t>李翔博</t>
  </si>
  <si>
    <t>0000185</t>
  </si>
  <si>
    <t>陈志力</t>
  </si>
  <si>
    <t>2018039</t>
  </si>
  <si>
    <t>0000017</t>
  </si>
  <si>
    <t>唐群华</t>
  </si>
  <si>
    <t>0000139</t>
  </si>
  <si>
    <t>0000158</t>
  </si>
  <si>
    <t>0000165</t>
  </si>
  <si>
    <t>0000171</t>
  </si>
  <si>
    <t>0000316</t>
  </si>
  <si>
    <t>0000382</t>
  </si>
  <si>
    <t>0000443</t>
  </si>
  <si>
    <t>尹慧</t>
  </si>
  <si>
    <t>0000470</t>
  </si>
  <si>
    <t>0070604</t>
  </si>
  <si>
    <t>2014018</t>
  </si>
  <si>
    <t>2014057</t>
  </si>
  <si>
    <t>2016040</t>
  </si>
  <si>
    <t>0000129</t>
  </si>
  <si>
    <t>0000141</t>
  </si>
  <si>
    <t>0000144</t>
  </si>
  <si>
    <t>0000147</t>
  </si>
  <si>
    <t>0000152</t>
  </si>
  <si>
    <t>0000314</t>
  </si>
  <si>
    <t>0000098</t>
  </si>
  <si>
    <t>0000128</t>
  </si>
  <si>
    <t>0000157</t>
  </si>
  <si>
    <t>0000305</t>
  </si>
  <si>
    <t>2016034</t>
  </si>
  <si>
    <t>2017010</t>
  </si>
  <si>
    <t>0000090</t>
  </si>
  <si>
    <t>0000114</t>
  </si>
  <si>
    <t>0000116</t>
  </si>
  <si>
    <t>0000109</t>
  </si>
  <si>
    <t>2017018</t>
  </si>
  <si>
    <t>2016032</t>
  </si>
  <si>
    <t>2018002</t>
  </si>
  <si>
    <t>2016009</t>
  </si>
  <si>
    <t>2016010</t>
  </si>
  <si>
    <t>2016014</t>
  </si>
  <si>
    <t>蒋志鹏</t>
  </si>
  <si>
    <t>2017009</t>
  </si>
  <si>
    <t>金吉长</t>
  </si>
  <si>
    <t>2017017</t>
  </si>
  <si>
    <t>2018004</t>
  </si>
  <si>
    <t>陈岳琳</t>
  </si>
  <si>
    <t>符叙桃</t>
  </si>
  <si>
    <t>2018003</t>
  </si>
  <si>
    <t>0000120</t>
  </si>
  <si>
    <t>2015020</t>
  </si>
  <si>
    <t>2018016</t>
  </si>
  <si>
    <t>2017045</t>
  </si>
  <si>
    <t>谌杰</t>
  </si>
  <si>
    <t>辅导员</t>
  </si>
  <si>
    <t>2017049</t>
  </si>
  <si>
    <t>向芳琳</t>
  </si>
  <si>
    <t>2017052</t>
  </si>
  <si>
    <t>解立勍</t>
  </si>
  <si>
    <t>0000100</t>
  </si>
  <si>
    <t>0000118</t>
  </si>
  <si>
    <t>0000135</t>
  </si>
  <si>
    <t>0000137</t>
  </si>
  <si>
    <t>0000148</t>
  </si>
  <si>
    <t>0000266</t>
  </si>
  <si>
    <t>0000347</t>
  </si>
  <si>
    <t>0000103</t>
  </si>
  <si>
    <t>0000105</t>
  </si>
  <si>
    <t>0000089</t>
  </si>
  <si>
    <t>0000092</t>
  </si>
  <si>
    <t>0000101</t>
  </si>
  <si>
    <t>0000258</t>
  </si>
  <si>
    <t>0000122</t>
  </si>
  <si>
    <t>0000297</t>
  </si>
  <si>
    <t>2014056</t>
  </si>
  <si>
    <t>粟果</t>
  </si>
  <si>
    <t>2017046</t>
  </si>
  <si>
    <t>毛辉辉</t>
  </si>
  <si>
    <t>0000145</t>
  </si>
  <si>
    <t>0000343</t>
  </si>
  <si>
    <t>唐帮亮</t>
  </si>
  <si>
    <t>0000409</t>
  </si>
  <si>
    <t>0000424</t>
  </si>
  <si>
    <t>0070603</t>
  </si>
  <si>
    <t>0000327</t>
  </si>
  <si>
    <t>张燕军</t>
  </si>
  <si>
    <t>退休</t>
  </si>
  <si>
    <t>2017033</t>
  </si>
  <si>
    <t>2017034</t>
  </si>
  <si>
    <t>阙磊</t>
  </si>
  <si>
    <t>2017043</t>
  </si>
  <si>
    <t>谢昕宇</t>
  </si>
  <si>
    <t>0000183</t>
  </si>
  <si>
    <t>0000326</t>
  </si>
  <si>
    <t>0000393</t>
  </si>
  <si>
    <t>2015019</t>
  </si>
  <si>
    <t>2016022</t>
  </si>
  <si>
    <t>0000222</t>
  </si>
  <si>
    <t>0000329</t>
  </si>
  <si>
    <t>0000330</t>
  </si>
  <si>
    <t>0000331</t>
  </si>
  <si>
    <t>0000332</t>
  </si>
  <si>
    <t>0000333</t>
  </si>
  <si>
    <t>0000335</t>
  </si>
  <si>
    <t>0000338</t>
  </si>
  <si>
    <t>0000339</t>
  </si>
  <si>
    <t>朱晓玲</t>
  </si>
  <si>
    <t>0000365</t>
  </si>
  <si>
    <t>0000366</t>
  </si>
  <si>
    <t>0000391</t>
  </si>
  <si>
    <t>0000402</t>
  </si>
  <si>
    <t>2014009</t>
  </si>
  <si>
    <t>2014010</t>
  </si>
  <si>
    <t>2014011</t>
  </si>
  <si>
    <t>2016023</t>
  </si>
  <si>
    <t>2018037</t>
  </si>
  <si>
    <t>驾校培训</t>
  </si>
  <si>
    <t>科研产业处</t>
  </si>
  <si>
    <t>驾校</t>
  </si>
  <si>
    <t>0000370</t>
  </si>
  <si>
    <t>2017035</t>
  </si>
  <si>
    <t>舒艺</t>
  </si>
  <si>
    <t>0000178</t>
  </si>
  <si>
    <t>0000430</t>
  </si>
  <si>
    <t>0000447</t>
  </si>
  <si>
    <t>刘小平</t>
  </si>
  <si>
    <t>2014037</t>
  </si>
  <si>
    <t>2014040</t>
  </si>
  <si>
    <t>潘艳</t>
  </si>
  <si>
    <t>20150116</t>
  </si>
  <si>
    <t>罗桢颖</t>
  </si>
  <si>
    <t>2015013</t>
  </si>
  <si>
    <t>兼思政课</t>
  </si>
  <si>
    <t>梁芳（环）</t>
  </si>
  <si>
    <t>0000408</t>
  </si>
  <si>
    <t>孙海欧</t>
  </si>
  <si>
    <t>0000294</t>
  </si>
  <si>
    <t>李涛（男）</t>
  </si>
  <si>
    <t>0000456</t>
  </si>
  <si>
    <t>0000411</t>
  </si>
  <si>
    <t>0000293</t>
  </si>
  <si>
    <t>黄林芳</t>
  </si>
  <si>
    <t>0000462</t>
  </si>
  <si>
    <t>聂芸</t>
  </si>
  <si>
    <t>0000286</t>
  </si>
  <si>
    <t>0000235</t>
  </si>
  <si>
    <t>2017041</t>
  </si>
  <si>
    <t>0000328</t>
  </si>
  <si>
    <t>2015012</t>
  </si>
  <si>
    <t>吴艳英</t>
  </si>
  <si>
    <t>2015031</t>
  </si>
  <si>
    <t>胡金化</t>
  </si>
  <si>
    <t>2015032</t>
  </si>
  <si>
    <t>陈美佳</t>
  </si>
  <si>
    <t>2015033</t>
  </si>
  <si>
    <t>粟周颖</t>
  </si>
  <si>
    <t>2015034</t>
  </si>
  <si>
    <t>罗欣华</t>
  </si>
  <si>
    <t>2015035</t>
  </si>
  <si>
    <t>向小平</t>
  </si>
  <si>
    <t>2015036</t>
  </si>
  <si>
    <t>董姣姣</t>
  </si>
  <si>
    <t>2015037</t>
  </si>
  <si>
    <t>宋诚晨</t>
  </si>
  <si>
    <t>2016001</t>
  </si>
  <si>
    <t>刘玉</t>
  </si>
  <si>
    <t>2017007</t>
  </si>
  <si>
    <t>李丹</t>
  </si>
  <si>
    <r>
      <t>2</t>
    </r>
    <r>
      <rPr>
        <sz val="10"/>
        <rFont val="宋体"/>
        <family val="0"/>
      </rPr>
      <t>018001</t>
    </r>
  </si>
  <si>
    <t>梁雅白</t>
  </si>
  <si>
    <t>2016030</t>
  </si>
  <si>
    <t>0000151</t>
  </si>
  <si>
    <t>郝学武</t>
  </si>
  <si>
    <t>2014036</t>
  </si>
  <si>
    <t>2015029</t>
  </si>
  <si>
    <t>2018035</t>
  </si>
  <si>
    <t>蔡青青</t>
  </si>
  <si>
    <t>2018036</t>
  </si>
  <si>
    <t>2018040</t>
  </si>
  <si>
    <t>余则笙</t>
  </si>
  <si>
    <t>2014015</t>
  </si>
  <si>
    <t>2004006</t>
  </si>
  <si>
    <t>2016015</t>
  </si>
  <si>
    <t>2014043</t>
  </si>
  <si>
    <t>杨树琴</t>
  </si>
  <si>
    <t>0000387</t>
  </si>
  <si>
    <t>2016028</t>
  </si>
  <si>
    <t>0000130</t>
  </si>
  <si>
    <t>2015002</t>
  </si>
  <si>
    <t>2014014</t>
  </si>
  <si>
    <t>0000091</t>
  </si>
  <si>
    <t>0000037</t>
  </si>
  <si>
    <t>李钢林</t>
  </si>
  <si>
    <t>0000042</t>
  </si>
  <si>
    <t>0000097</t>
  </si>
  <si>
    <t>0000163</t>
  </si>
  <si>
    <t>0000291</t>
  </si>
  <si>
    <t>0000315</t>
  </si>
  <si>
    <t>0000348</t>
  </si>
  <si>
    <t>20150118</t>
  </si>
  <si>
    <t>彭浩</t>
  </si>
  <si>
    <t>2016027</t>
  </si>
  <si>
    <t>2017014</t>
  </si>
  <si>
    <t>2017032</t>
  </si>
  <si>
    <t>0000170</t>
  </si>
  <si>
    <t>0000321</t>
  </si>
  <si>
    <t>0000247</t>
  </si>
  <si>
    <t>0000072</t>
  </si>
  <si>
    <t>0000155</t>
  </si>
  <si>
    <t>0000078</t>
  </si>
  <si>
    <t>0000288</t>
  </si>
  <si>
    <t>0000146</t>
  </si>
  <si>
    <t>0000125</t>
  </si>
  <si>
    <t>0000075</t>
  </si>
  <si>
    <t>2016031</t>
  </si>
  <si>
    <t>0000055</t>
  </si>
  <si>
    <t>0000115</t>
  </si>
  <si>
    <t>0000133</t>
  </si>
  <si>
    <t>0000243</t>
  </si>
  <si>
    <t>0000108</t>
  </si>
  <si>
    <t>0000143</t>
  </si>
  <si>
    <t>0000058</t>
  </si>
  <si>
    <t>0000113</t>
  </si>
  <si>
    <t>0000104</t>
  </si>
  <si>
    <t>0000062</t>
  </si>
  <si>
    <t>0000068</t>
  </si>
  <si>
    <t>0000048</t>
  </si>
  <si>
    <t>0000059</t>
  </si>
  <si>
    <t>2017040</t>
  </si>
  <si>
    <t>肖亦然</t>
  </si>
  <si>
    <t>2017039</t>
  </si>
  <si>
    <t>贺琳</t>
  </si>
  <si>
    <t>0000172</t>
  </si>
  <si>
    <t>0000270</t>
  </si>
  <si>
    <t>楚志红</t>
  </si>
  <si>
    <t>2016046</t>
  </si>
  <si>
    <t>0000195</t>
  </si>
  <si>
    <t>李启秀</t>
  </si>
  <si>
    <t>0000200</t>
  </si>
  <si>
    <t>0000207</t>
  </si>
  <si>
    <t>0000422</t>
  </si>
  <si>
    <t>2016019</t>
  </si>
  <si>
    <t>2017006</t>
  </si>
  <si>
    <t>黄双双</t>
  </si>
  <si>
    <t>2016017</t>
  </si>
  <si>
    <t>0000213</t>
  </si>
  <si>
    <t>0000311</t>
  </si>
  <si>
    <t>0000401</t>
  </si>
  <si>
    <t>谌彦君</t>
  </si>
  <si>
    <t>2018022</t>
  </si>
  <si>
    <t>2017044</t>
  </si>
  <si>
    <t>袁梦姣</t>
  </si>
  <si>
    <t>2017047</t>
  </si>
  <si>
    <t>谌飞花</t>
  </si>
  <si>
    <t>0000389</t>
  </si>
  <si>
    <t>涂佳黎</t>
  </si>
  <si>
    <t>2015018</t>
  </si>
  <si>
    <t>粟米</t>
  </si>
  <si>
    <t>2017022</t>
  </si>
  <si>
    <t>黄美容</t>
  </si>
  <si>
    <t>2017023</t>
  </si>
  <si>
    <t>2017004</t>
  </si>
  <si>
    <t>陈怡</t>
  </si>
  <si>
    <t>2015001</t>
  </si>
  <si>
    <t>欧阳健美</t>
  </si>
  <si>
    <t>2016018</t>
  </si>
  <si>
    <t>杨梨园</t>
  </si>
  <si>
    <t>2016044</t>
  </si>
  <si>
    <t>李明</t>
  </si>
  <si>
    <t>2017021</t>
  </si>
  <si>
    <t>刘亚斌</t>
  </si>
  <si>
    <t>2017025</t>
  </si>
  <si>
    <t>罗香莲</t>
  </si>
  <si>
    <t>0000236</t>
  </si>
  <si>
    <t>李琴</t>
  </si>
  <si>
    <t>姜翎馨雅</t>
  </si>
  <si>
    <t>2018023</t>
  </si>
  <si>
    <t>辛颖</t>
  </si>
  <si>
    <t>2014019</t>
  </si>
  <si>
    <t>彭娜</t>
  </si>
  <si>
    <t>0000201</t>
  </si>
  <si>
    <t>0000237</t>
  </si>
  <si>
    <t>0000296</t>
  </si>
  <si>
    <t>0000360</t>
  </si>
  <si>
    <t>0000445</t>
  </si>
  <si>
    <t>2014050</t>
  </si>
  <si>
    <t>2015003</t>
  </si>
  <si>
    <t>2016035</t>
  </si>
  <si>
    <t>2017020</t>
  </si>
  <si>
    <t>0000199</t>
  </si>
  <si>
    <t>2016006</t>
  </si>
  <si>
    <t>0000205</t>
  </si>
  <si>
    <t>0000206</t>
  </si>
  <si>
    <t>0000303</t>
  </si>
  <si>
    <t>0000359</t>
  </si>
  <si>
    <t>0000056</t>
  </si>
  <si>
    <t>0000117</t>
  </si>
  <si>
    <t>0000295</t>
  </si>
  <si>
    <t>0000312</t>
  </si>
  <si>
    <t>0000373</t>
  </si>
  <si>
    <t>2017024</t>
  </si>
  <si>
    <t>2017050</t>
  </si>
  <si>
    <t>0000203</t>
  </si>
  <si>
    <t>0000060</t>
  </si>
  <si>
    <t>0000021</t>
  </si>
  <si>
    <t>0000027</t>
  </si>
  <si>
    <t>0000176</t>
  </si>
  <si>
    <t>0000231</t>
  </si>
  <si>
    <t>2014013</t>
  </si>
  <si>
    <t>张珊</t>
  </si>
  <si>
    <t>2017055</t>
  </si>
  <si>
    <t>0000226</t>
  </si>
  <si>
    <t>20150112</t>
  </si>
  <si>
    <t>2018038</t>
  </si>
  <si>
    <t>2017054</t>
  </si>
  <si>
    <t>田光辉</t>
  </si>
  <si>
    <t>0000023</t>
  </si>
  <si>
    <t>0000024</t>
  </si>
  <si>
    <t>0000026</t>
  </si>
  <si>
    <t>0000290</t>
  </si>
  <si>
    <t>兼计应课</t>
  </si>
  <si>
    <t>0000025</t>
  </si>
  <si>
    <t>0000250</t>
  </si>
  <si>
    <t>2014039</t>
  </si>
  <si>
    <t>2014012</t>
  </si>
  <si>
    <t>0000177</t>
  </si>
  <si>
    <t>武思建</t>
  </si>
  <si>
    <t>2017036</t>
  </si>
  <si>
    <t>向桑</t>
  </si>
  <si>
    <t>0000016</t>
  </si>
  <si>
    <t>0000036</t>
  </si>
  <si>
    <t>0000041</t>
  </si>
  <si>
    <t>0000043</t>
  </si>
  <si>
    <t>0000044</t>
  </si>
  <si>
    <t>0000045</t>
  </si>
  <si>
    <t>0000047</t>
  </si>
  <si>
    <t>0000084</t>
  </si>
  <si>
    <t>0000107</t>
  </si>
  <si>
    <t>0000209</t>
  </si>
  <si>
    <t>0000218</t>
  </si>
  <si>
    <t>2014001</t>
  </si>
  <si>
    <t>2014024</t>
  </si>
  <si>
    <t>0000066</t>
  </si>
  <si>
    <t>姜莉</t>
  </si>
  <si>
    <t>2014027</t>
  </si>
  <si>
    <t>2017019</t>
  </si>
  <si>
    <t>谢臻</t>
  </si>
  <si>
    <t>2017042</t>
  </si>
  <si>
    <t>蔚然</t>
  </si>
  <si>
    <t>2014042</t>
  </si>
  <si>
    <t>郭书群</t>
  </si>
  <si>
    <t>2017028</t>
  </si>
  <si>
    <t>彭慧辉</t>
  </si>
  <si>
    <t>2018005</t>
  </si>
  <si>
    <t>2017001</t>
  </si>
  <si>
    <t>梁淼晗</t>
  </si>
  <si>
    <t>2014002</t>
  </si>
  <si>
    <t>2017027</t>
  </si>
  <si>
    <t>张雪芝</t>
  </si>
  <si>
    <t>2017029</t>
  </si>
  <si>
    <t>杨惠惠</t>
  </si>
  <si>
    <t>2017030</t>
  </si>
  <si>
    <t>2018027</t>
  </si>
  <si>
    <t>2018028</t>
  </si>
  <si>
    <t>王璐</t>
  </si>
  <si>
    <t>伍佳</t>
  </si>
  <si>
    <t>0000038</t>
  </si>
  <si>
    <t>0000040</t>
  </si>
  <si>
    <t>0000050</t>
  </si>
  <si>
    <t>0000069</t>
  </si>
  <si>
    <t>0000073</t>
  </si>
  <si>
    <t>0000076</t>
  </si>
  <si>
    <t>0000079</t>
  </si>
  <si>
    <t>0000061</t>
  </si>
  <si>
    <t>0000064</t>
  </si>
  <si>
    <t>0000121</t>
  </si>
  <si>
    <t>20150114</t>
  </si>
  <si>
    <t>2017031</t>
  </si>
  <si>
    <t>0000063</t>
  </si>
  <si>
    <t>0000452</t>
  </si>
  <si>
    <t>刘新梅</t>
  </si>
  <si>
    <t>0000065</t>
  </si>
  <si>
    <t>0000210</t>
  </si>
  <si>
    <t>0000374</t>
  </si>
  <si>
    <t>0000405</t>
  </si>
  <si>
    <t>2017053</t>
  </si>
  <si>
    <t>2014035</t>
  </si>
  <si>
    <t>0000313</t>
  </si>
  <si>
    <t>2018026</t>
  </si>
  <si>
    <t>2018041</t>
  </si>
  <si>
    <t>怀化职业技术学院2018-2019学年第二学期在校学生人数分布情况统计表</t>
  </si>
  <si>
    <t>2018级( 2161人 )</t>
  </si>
  <si>
    <t>2017级( 1555人 )</t>
  </si>
  <si>
    <t>2016级( 435人 )</t>
  </si>
  <si>
    <t>2015级( 709人 )</t>
  </si>
  <si>
    <t>2018-2019学年第二学期开课班级</t>
  </si>
  <si>
    <t>班级( 62 个)</t>
  </si>
  <si>
    <t>班级( 48 个)</t>
  </si>
  <si>
    <t>班级( 13 个)</t>
  </si>
  <si>
    <t>班级( 23个)</t>
  </si>
  <si>
    <t>共146个行政班级</t>
  </si>
  <si>
    <t>17计应1班</t>
  </si>
  <si>
    <t>合班：</t>
  </si>
  <si>
    <t>17计应2班</t>
  </si>
  <si>
    <r>
      <t>1</t>
    </r>
    <r>
      <rPr>
        <sz val="10"/>
        <rFont val="微软雅黑"/>
        <family val="2"/>
      </rPr>
      <t>、17现农合15五年种子</t>
    </r>
  </si>
  <si>
    <t>17计应3班</t>
  </si>
  <si>
    <r>
      <t>2</t>
    </r>
    <r>
      <rPr>
        <sz val="10"/>
        <rFont val="微软雅黑"/>
        <family val="2"/>
      </rPr>
      <t>、17园林合15五年园林</t>
    </r>
  </si>
  <si>
    <t>15五年园林</t>
  </si>
  <si>
    <r>
      <t>3</t>
    </r>
    <r>
      <rPr>
        <sz val="10"/>
        <rFont val="微软雅黑"/>
        <family val="2"/>
      </rPr>
      <t>、17环艺合15五年环艺</t>
    </r>
  </si>
  <si>
    <t>15五年环艺</t>
  </si>
  <si>
    <r>
      <t>4</t>
    </r>
    <r>
      <rPr>
        <sz val="10"/>
        <rFont val="微软雅黑"/>
        <family val="2"/>
      </rPr>
      <t>、17农经4人，专业课单独开设，基础课由基础课部合班。</t>
    </r>
  </si>
  <si>
    <t>18计应高职5班</t>
  </si>
  <si>
    <t>15五年种子</t>
  </si>
  <si>
    <r>
      <t>5</t>
    </r>
    <r>
      <rPr>
        <sz val="10"/>
        <rFont val="微软雅黑"/>
        <family val="2"/>
      </rPr>
      <t>、17汽营班9人，专业课能合的与17汽运3班合，不能合的单独开设，体育课与17汽运3班合班</t>
    </r>
  </si>
  <si>
    <t>17数字媒体五年制1班</t>
  </si>
  <si>
    <t>6、16五年汽营7人，单独开班。其课程与16五年汽车不同。</t>
  </si>
  <si>
    <r>
      <t>7</t>
    </r>
    <r>
      <rPr>
        <sz val="10"/>
        <rFont val="微软雅黑"/>
        <family val="2"/>
      </rPr>
      <t>、17市政单独开班，9人。</t>
    </r>
  </si>
  <si>
    <t>17园林班</t>
  </si>
  <si>
    <t>以上说明，减去15五年种子，园林，环艺三个班，共计143个教学班级。</t>
  </si>
  <si>
    <t>下学期在校人数为4860人。</t>
  </si>
  <si>
    <t>18室内高职3班</t>
  </si>
  <si>
    <t>17环艺班</t>
  </si>
  <si>
    <t>15五年机制1班</t>
  </si>
  <si>
    <t>17现农班</t>
  </si>
  <si>
    <t>15五年旅游2班</t>
  </si>
  <si>
    <t>18农经高职班</t>
  </si>
  <si>
    <t>15五年畜牧班</t>
  </si>
  <si>
    <t>17旅游管理五年制1班</t>
  </si>
  <si>
    <t>17宠物班</t>
  </si>
  <si>
    <t>17村干班</t>
  </si>
  <si>
    <t>18宠物高职班</t>
  </si>
  <si>
    <t>18动物医学高职1班</t>
  </si>
  <si>
    <t>18动物医学高职2班</t>
  </si>
  <si>
    <t>18市政工程高职班</t>
  </si>
  <si>
    <r>
      <t>18</t>
    </r>
    <r>
      <rPr>
        <sz val="10"/>
        <rFont val="微软雅黑"/>
        <family val="2"/>
      </rPr>
      <t>村干班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</si>
</sst>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yyyy&quot;年&quot;m&quot;月&quot;d&quot;日&quot;;@"/>
  </numFmts>
  <fonts count="72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微软雅黑"/>
      <family val="2"/>
    </font>
    <font>
      <sz val="18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4"/>
      <name val="黑体"/>
      <family val="3"/>
    </font>
    <font>
      <sz val="16"/>
      <name val="方正小标宋简体"/>
      <family val="0"/>
    </font>
    <font>
      <sz val="12"/>
      <name val="方正小标宋简体"/>
      <family val="0"/>
    </font>
    <font>
      <sz val="11"/>
      <name val="宋体"/>
      <family val="0"/>
    </font>
    <font>
      <sz val="12"/>
      <color indexed="10"/>
      <name val="方正小标宋简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9"/>
      <name val="Arial"/>
      <family val="2"/>
    </font>
    <font>
      <b/>
      <sz val="1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2"/>
      <color indexed="10"/>
      <name val="黑体"/>
      <family val="3"/>
    </font>
    <font>
      <sz val="12"/>
      <color indexed="8"/>
      <name val="方正小标宋简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7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b/>
      <sz val="15"/>
      <color indexed="5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9"/>
      <name val="宋体"/>
      <family val="0"/>
    </font>
    <font>
      <i/>
      <sz val="11"/>
      <color indexed="23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8"/>
      <color indexed="57"/>
      <name val="等线 Light"/>
      <family val="0"/>
    </font>
    <font>
      <b/>
      <sz val="11"/>
      <color indexed="63"/>
      <name val="等线"/>
      <family val="0"/>
    </font>
    <font>
      <b/>
      <sz val="13"/>
      <color indexed="57"/>
      <name val="等线"/>
      <family val="0"/>
    </font>
    <font>
      <b/>
      <sz val="11"/>
      <color indexed="10"/>
      <name val="等线"/>
      <family val="0"/>
    </font>
    <font>
      <b/>
      <sz val="16"/>
      <name val="微软雅黑"/>
      <family val="2"/>
    </font>
    <font>
      <sz val="16"/>
      <name val="微软雅黑"/>
      <family val="2"/>
    </font>
    <font>
      <sz val="9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宋体"/>
      <family val="0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sz val="12"/>
      <color rgb="FFFF0000"/>
      <name val="宋体"/>
      <family val="0"/>
    </font>
    <font>
      <sz val="12"/>
      <color rgb="FFFF0000"/>
      <name val="黑体"/>
      <family val="3"/>
    </font>
    <font>
      <sz val="12"/>
      <color theme="1"/>
      <name val="方正小标宋简体"/>
      <family val="0"/>
    </font>
    <font>
      <sz val="12"/>
      <color rgb="FFFF0000"/>
      <name val="方正小标宋简体"/>
      <family val="0"/>
    </font>
  </fonts>
  <fills count="2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5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41" fillId="4" borderId="1" applyNumberFormat="0" applyAlignment="0" applyProtection="0"/>
    <xf numFmtId="44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33" fillId="3" borderId="0" applyNumberFormat="0" applyBorder="0" applyAlignment="0" applyProtection="0"/>
    <xf numFmtId="0" fontId="36" fillId="5" borderId="0" applyNumberFormat="0" applyBorder="0" applyAlignment="0" applyProtection="0"/>
    <xf numFmtId="43" fontId="55" fillId="0" borderId="0" applyFont="0" applyFill="0" applyBorder="0" applyAlignment="0" applyProtection="0"/>
    <xf numFmtId="0" fontId="33" fillId="3" borderId="0" applyNumberFormat="0" applyBorder="0" applyAlignment="0" applyProtection="0"/>
    <xf numFmtId="0" fontId="45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3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4" borderId="0" applyNumberFormat="0" applyBorder="0" applyAlignment="0" applyProtection="0"/>
    <xf numFmtId="0" fontId="48" fillId="10" borderId="6" applyNumberFormat="0" applyAlignment="0" applyProtection="0"/>
    <xf numFmtId="0" fontId="33" fillId="4" borderId="0" applyNumberFormat="0" applyBorder="0" applyAlignment="0" applyProtection="0"/>
    <xf numFmtId="0" fontId="50" fillId="10" borderId="1" applyNumberFormat="0" applyAlignment="0" applyProtection="0"/>
    <xf numFmtId="0" fontId="42" fillId="11" borderId="7" applyNumberFormat="0" applyAlignment="0" applyProtection="0"/>
    <xf numFmtId="0" fontId="33" fillId="12" borderId="0" applyNumberFormat="0" applyBorder="0" applyAlignment="0" applyProtection="0"/>
    <xf numFmtId="0" fontId="35" fillId="13" borderId="0" applyNumberFormat="0" applyBorder="0" applyAlignment="0" applyProtection="0"/>
    <xf numFmtId="0" fontId="32" fillId="0" borderId="8" applyNumberFormat="0" applyFill="0" applyAlignment="0" applyProtection="0"/>
    <xf numFmtId="0" fontId="38" fillId="0" borderId="9" applyNumberFormat="0" applyFill="0" applyAlignment="0" applyProtection="0"/>
    <xf numFmtId="0" fontId="33" fillId="9" borderId="0" applyNumberFormat="0" applyBorder="0" applyAlignment="0" applyProtection="0"/>
    <xf numFmtId="0" fontId="37" fillId="12" borderId="0" applyNumberFormat="0" applyBorder="0" applyAlignment="0" applyProtection="0"/>
    <xf numFmtId="0" fontId="35" fillId="14" borderId="0" applyNumberFormat="0" applyBorder="0" applyAlignment="0" applyProtection="0"/>
    <xf numFmtId="0" fontId="39" fillId="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3" fillId="6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3" fillId="9" borderId="0" applyNumberFormat="0" applyBorder="0" applyAlignment="0" applyProtection="0"/>
    <xf numFmtId="0" fontId="35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0" fontId="1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9" fontId="1" fillId="0" borderId="21" xfId="0" applyNumberFormat="1" applyFont="1" applyFill="1" applyBorder="1" applyAlignment="1">
      <alignment horizontal="center" vertical="center"/>
    </xf>
    <xf numFmtId="179" fontId="1" fillId="0" borderId="21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78" fontId="6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8" fontId="23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Continuous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78" fontId="64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>
      <alignment horizontal="centerContinuous" vertical="center"/>
    </xf>
    <xf numFmtId="0" fontId="61" fillId="0" borderId="0" xfId="0" applyFont="1" applyFill="1" applyAlignment="1">
      <alignment horizontal="centerContinuous" vertical="center"/>
    </xf>
    <xf numFmtId="49" fontId="61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Continuous" vertical="center" wrapText="1"/>
    </xf>
    <xf numFmtId="0" fontId="67" fillId="0" borderId="10" xfId="0" applyFont="1" applyFill="1" applyBorder="1" applyAlignment="1">
      <alignment horizontal="centerContinuous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Continuous" vertical="center" wrapText="1"/>
    </xf>
    <xf numFmtId="49" fontId="68" fillId="0" borderId="17" xfId="0" applyNumberFormat="1" applyFont="1" applyFill="1" applyBorder="1" applyAlignment="1">
      <alignment horizontal="center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Continuous"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Continuous" vertical="center" wrapText="1"/>
    </xf>
    <xf numFmtId="0" fontId="68" fillId="0" borderId="0" xfId="0" applyNumberFormat="1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Continuous" vertical="center" wrapText="1"/>
    </xf>
    <xf numFmtId="0" fontId="68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 wrapText="1"/>
    </xf>
    <xf numFmtId="10" fontId="62" fillId="0" borderId="0" xfId="0" applyNumberFormat="1" applyFont="1" applyFill="1" applyAlignment="1">
      <alignment horizontal="center" vertical="center"/>
    </xf>
    <xf numFmtId="0" fontId="62" fillId="0" borderId="16" xfId="0" applyFont="1" applyFill="1" applyBorder="1" applyAlignment="1">
      <alignment horizontal="centerContinuous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49" fontId="1" fillId="0" borderId="12" xfId="0" applyNumberFormat="1" applyFont="1" applyBorder="1" applyAlignment="1" quotePrefix="1">
      <alignment horizontal="center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E3E3E3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2"/>
  <sheetViews>
    <sheetView tabSelected="1" zoomScale="70" zoomScaleNormal="70" workbookViewId="0" topLeftCell="A1">
      <pane xSplit="1" ySplit="3" topLeftCell="B6" activePane="bottomRight" state="frozen"/>
      <selection pane="bottomRight" activeCell="A1" sqref="A1:AB1"/>
    </sheetView>
  </sheetViews>
  <sheetFormatPr defaultColWidth="9.140625" defaultRowHeight="12.75"/>
  <cols>
    <col min="1" max="1" width="18.8515625" style="111" customWidth="1"/>
    <col min="2" max="2" width="5.8515625" style="112" bestFit="1" customWidth="1"/>
    <col min="3" max="3" width="13.00390625" style="113" bestFit="1" customWidth="1"/>
    <col min="4" max="4" width="12.57421875" style="113" bestFit="1" customWidth="1"/>
    <col min="5" max="5" width="12.28125" style="113" bestFit="1" customWidth="1"/>
    <col min="6" max="6" width="11.8515625" style="113" bestFit="1" customWidth="1"/>
    <col min="7" max="7" width="13.140625" style="113" bestFit="1" customWidth="1"/>
    <col min="8" max="8" width="13.28125" style="113" bestFit="1" customWidth="1"/>
    <col min="9" max="9" width="12.7109375" style="113" bestFit="1" customWidth="1"/>
    <col min="10" max="10" width="12.00390625" style="113" customWidth="1"/>
    <col min="11" max="11" width="13.140625" style="113" customWidth="1"/>
    <col min="12" max="12" width="12.421875" style="113" customWidth="1"/>
    <col min="13" max="13" width="12.00390625" style="113" bestFit="1" customWidth="1"/>
    <col min="14" max="14" width="12.57421875" style="113" bestFit="1" customWidth="1"/>
    <col min="15" max="15" width="15.00390625" style="113" customWidth="1"/>
    <col min="16" max="16" width="13.57421875" style="113" customWidth="1"/>
    <col min="17" max="17" width="13.7109375" style="113" customWidth="1"/>
    <col min="18" max="18" width="12.140625" style="113" customWidth="1"/>
    <col min="19" max="19" width="12.57421875" style="113" bestFit="1" customWidth="1"/>
    <col min="20" max="29" width="12.421875" style="113" customWidth="1"/>
    <col min="30" max="30" width="13.57421875" style="114" customWidth="1"/>
    <col min="31" max="31" width="18.421875" style="112" bestFit="1" customWidth="1"/>
    <col min="32" max="32" width="12.28125" style="112" bestFit="1" customWidth="1"/>
    <col min="33" max="33" width="18.8515625" style="112" bestFit="1" customWidth="1"/>
    <col min="34" max="16384" width="9.140625" style="112" customWidth="1"/>
  </cols>
  <sheetData>
    <row r="1" spans="1:29" ht="33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26"/>
    </row>
    <row r="2" spans="1:33" s="111" customFormat="1" ht="16.5" customHeight="1">
      <c r="A2" s="116" t="s">
        <v>1</v>
      </c>
      <c r="B2" s="116" t="s">
        <v>2</v>
      </c>
      <c r="C2" s="117"/>
      <c r="D2" s="117"/>
      <c r="E2" s="117"/>
      <c r="F2" s="117"/>
      <c r="G2" s="117" t="s">
        <v>3</v>
      </c>
      <c r="H2" s="117"/>
      <c r="I2" s="117"/>
      <c r="J2" s="117"/>
      <c r="K2" s="117" t="s">
        <v>4</v>
      </c>
      <c r="L2" s="117"/>
      <c r="M2" s="117"/>
      <c r="N2" s="117"/>
      <c r="O2" s="117" t="s">
        <v>5</v>
      </c>
      <c r="P2" s="117"/>
      <c r="Q2" s="117"/>
      <c r="R2" s="117"/>
      <c r="S2" s="116" t="s">
        <v>6</v>
      </c>
      <c r="T2" s="116"/>
      <c r="U2" s="116" t="s">
        <v>7</v>
      </c>
      <c r="V2" s="116"/>
      <c r="W2" s="116"/>
      <c r="X2" s="116"/>
      <c r="Y2" s="116" t="s">
        <v>8</v>
      </c>
      <c r="Z2" s="116"/>
      <c r="AA2" s="116"/>
      <c r="AB2" s="116"/>
      <c r="AC2" s="127"/>
      <c r="AD2" s="128" t="s">
        <v>9</v>
      </c>
      <c r="AE2" s="129" t="s">
        <v>10</v>
      </c>
      <c r="AF2" s="129" t="s">
        <v>11</v>
      </c>
      <c r="AG2" s="129" t="s">
        <v>12</v>
      </c>
    </row>
    <row r="3" spans="1:33" s="111" customFormat="1" ht="18.75" customHeight="1">
      <c r="A3" s="116"/>
      <c r="B3" s="116"/>
      <c r="C3" s="116" t="s">
        <v>13</v>
      </c>
      <c r="D3" s="116" t="s">
        <v>14</v>
      </c>
      <c r="E3" s="118" t="s">
        <v>15</v>
      </c>
      <c r="F3" s="116" t="s">
        <v>16</v>
      </c>
      <c r="G3" s="118" t="s">
        <v>13</v>
      </c>
      <c r="H3" s="118" t="s">
        <v>14</v>
      </c>
      <c r="I3" s="116" t="s">
        <v>15</v>
      </c>
      <c r="J3" s="116" t="s">
        <v>16</v>
      </c>
      <c r="K3" s="116" t="s">
        <v>13</v>
      </c>
      <c r="L3" s="116" t="s">
        <v>14</v>
      </c>
      <c r="M3" s="116" t="s">
        <v>15</v>
      </c>
      <c r="N3" s="118" t="s">
        <v>16</v>
      </c>
      <c r="O3" s="116" t="s">
        <v>13</v>
      </c>
      <c r="P3" s="118" t="s">
        <v>14</v>
      </c>
      <c r="Q3" s="116" t="s">
        <v>15</v>
      </c>
      <c r="R3" s="116" t="s">
        <v>16</v>
      </c>
      <c r="S3" s="116" t="s">
        <v>13</v>
      </c>
      <c r="T3" s="116" t="s">
        <v>14</v>
      </c>
      <c r="U3" s="116" t="s">
        <v>13</v>
      </c>
      <c r="V3" s="116" t="s">
        <v>14</v>
      </c>
      <c r="W3" s="118" t="s">
        <v>15</v>
      </c>
      <c r="X3" s="118" t="s">
        <v>16</v>
      </c>
      <c r="Y3" s="116" t="s">
        <v>13</v>
      </c>
      <c r="Z3" s="116" t="s">
        <v>14</v>
      </c>
      <c r="AA3" s="118" t="s">
        <v>15</v>
      </c>
      <c r="AB3" s="118" t="s">
        <v>16</v>
      </c>
      <c r="AC3" s="130"/>
      <c r="AD3" s="128"/>
      <c r="AE3" s="129"/>
      <c r="AF3" s="129"/>
      <c r="AG3" s="129"/>
    </row>
    <row r="4" spans="1:32" ht="68.25" customHeight="1">
      <c r="A4" s="119" t="s">
        <v>17</v>
      </c>
      <c r="B4" s="120">
        <v>32</v>
      </c>
      <c r="C4" s="121"/>
      <c r="D4" s="122" t="s">
        <v>18</v>
      </c>
      <c r="E4" s="121" t="s">
        <v>19</v>
      </c>
      <c r="F4" s="121" t="s">
        <v>19</v>
      </c>
      <c r="G4" s="122" t="s">
        <v>18</v>
      </c>
      <c r="H4" s="122" t="s">
        <v>18</v>
      </c>
      <c r="I4" s="122" t="s">
        <v>20</v>
      </c>
      <c r="J4" s="121" t="s">
        <v>19</v>
      </c>
      <c r="K4" s="122" t="s">
        <v>21</v>
      </c>
      <c r="L4" s="122" t="s">
        <v>21</v>
      </c>
      <c r="M4" s="121" t="s">
        <v>22</v>
      </c>
      <c r="N4" s="121"/>
      <c r="O4" s="121"/>
      <c r="P4" s="121"/>
      <c r="Q4" s="121" t="s">
        <v>23</v>
      </c>
      <c r="R4" s="121" t="s">
        <v>23</v>
      </c>
      <c r="S4" s="121" t="s">
        <v>24</v>
      </c>
      <c r="T4" s="121"/>
      <c r="U4" s="124"/>
      <c r="V4" s="121"/>
      <c r="W4" s="121"/>
      <c r="X4" s="121"/>
      <c r="Y4" s="121"/>
      <c r="Z4" s="121"/>
      <c r="AA4" s="121"/>
      <c r="AB4" s="121"/>
      <c r="AC4" s="131"/>
      <c r="AD4" s="132">
        <f>2*COUNTA(C4:AB4)</f>
        <v>26</v>
      </c>
      <c r="AE4" s="112" t="s">
        <v>25</v>
      </c>
      <c r="AF4" s="133">
        <f aca="true" t="shared" si="0" ref="AF4:AF34">IF(COUNTIF(A4,"*五年*"),5,3)</f>
        <v>5</v>
      </c>
    </row>
    <row r="5" spans="1:32" ht="78" customHeight="1">
      <c r="A5" s="119" t="s">
        <v>26</v>
      </c>
      <c r="B5" s="120">
        <v>21</v>
      </c>
      <c r="C5" s="122" t="s">
        <v>27</v>
      </c>
      <c r="D5" s="122" t="s">
        <v>27</v>
      </c>
      <c r="E5" s="123"/>
      <c r="F5" s="123"/>
      <c r="G5" s="122" t="s">
        <v>28</v>
      </c>
      <c r="H5" s="122" t="s">
        <v>28</v>
      </c>
      <c r="I5" s="121" t="s">
        <v>29</v>
      </c>
      <c r="J5" s="121" t="s">
        <v>30</v>
      </c>
      <c r="K5" s="121" t="s">
        <v>31</v>
      </c>
      <c r="L5" s="122" t="s">
        <v>31</v>
      </c>
      <c r="M5" s="124"/>
      <c r="N5" s="124"/>
      <c r="O5" s="121" t="s">
        <v>32</v>
      </c>
      <c r="P5" s="121" t="s">
        <v>32</v>
      </c>
      <c r="Q5" s="124"/>
      <c r="R5" s="124"/>
      <c r="S5" s="121" t="s">
        <v>31</v>
      </c>
      <c r="T5" s="121" t="s">
        <v>24</v>
      </c>
      <c r="U5" s="123"/>
      <c r="V5" s="123"/>
      <c r="W5" s="121" t="s">
        <v>33</v>
      </c>
      <c r="X5" s="121" t="s">
        <v>33</v>
      </c>
      <c r="Y5" s="121"/>
      <c r="Z5" s="121"/>
      <c r="AA5" s="121"/>
      <c r="AB5" s="121"/>
      <c r="AC5" s="131"/>
      <c r="AD5" s="132">
        <f aca="true" t="shared" si="1" ref="AD5:AD68">2*COUNTA(C5:AB5)</f>
        <v>28</v>
      </c>
      <c r="AE5" s="112" t="s">
        <v>25</v>
      </c>
      <c r="AF5" s="133">
        <f t="shared" si="0"/>
        <v>5</v>
      </c>
    </row>
    <row r="6" spans="1:32" ht="69.75" customHeight="1">
      <c r="A6" s="119" t="s">
        <v>34</v>
      </c>
      <c r="B6" s="120">
        <v>34</v>
      </c>
      <c r="C6" s="121" t="s">
        <v>35</v>
      </c>
      <c r="D6" s="121" t="s">
        <v>35</v>
      </c>
      <c r="E6" s="122" t="s">
        <v>36</v>
      </c>
      <c r="F6" s="122" t="s">
        <v>36</v>
      </c>
      <c r="G6" s="121" t="s">
        <v>37</v>
      </c>
      <c r="H6" s="121" t="s">
        <v>37</v>
      </c>
      <c r="I6" s="122" t="s">
        <v>38</v>
      </c>
      <c r="J6" s="121" t="s">
        <v>39</v>
      </c>
      <c r="K6" s="121" t="s">
        <v>40</v>
      </c>
      <c r="L6" s="121"/>
      <c r="M6" s="124"/>
      <c r="N6" s="124"/>
      <c r="O6" s="121" t="s">
        <v>41</v>
      </c>
      <c r="P6" s="121"/>
      <c r="Q6" s="121" t="s">
        <v>42</v>
      </c>
      <c r="R6" s="121" t="s">
        <v>42</v>
      </c>
      <c r="S6" s="121"/>
      <c r="T6" s="121"/>
      <c r="U6" s="123"/>
      <c r="V6" s="123"/>
      <c r="W6" s="123"/>
      <c r="X6" s="123"/>
      <c r="Y6" s="123"/>
      <c r="Z6" s="123"/>
      <c r="AA6" s="123"/>
      <c r="AB6" s="123"/>
      <c r="AC6" s="134"/>
      <c r="AD6" s="132">
        <f t="shared" si="1"/>
        <v>24</v>
      </c>
      <c r="AE6" s="112" t="s">
        <v>25</v>
      </c>
      <c r="AF6" s="133">
        <f t="shared" si="0"/>
        <v>5</v>
      </c>
    </row>
    <row r="7" spans="1:32" ht="68.25" customHeight="1">
      <c r="A7" s="119" t="s">
        <v>43</v>
      </c>
      <c r="B7" s="120">
        <v>36</v>
      </c>
      <c r="C7" s="121" t="s">
        <v>44</v>
      </c>
      <c r="D7" s="121" t="s">
        <v>45</v>
      </c>
      <c r="E7" s="121" t="s">
        <v>46</v>
      </c>
      <c r="F7" s="121" t="s">
        <v>47</v>
      </c>
      <c r="G7" s="121" t="s">
        <v>23</v>
      </c>
      <c r="H7" s="121" t="s">
        <v>23</v>
      </c>
      <c r="I7" s="121"/>
      <c r="J7" s="121"/>
      <c r="K7" s="121"/>
      <c r="L7" s="121" t="s">
        <v>40</v>
      </c>
      <c r="M7" s="124"/>
      <c r="N7" s="124"/>
      <c r="O7" s="122"/>
      <c r="P7" s="121" t="s">
        <v>41</v>
      </c>
      <c r="Q7" s="121"/>
      <c r="R7" s="121"/>
      <c r="S7" s="121" t="s">
        <v>37</v>
      </c>
      <c r="T7" s="121" t="s">
        <v>37</v>
      </c>
      <c r="U7" s="121" t="s">
        <v>41</v>
      </c>
      <c r="V7" s="121" t="s">
        <v>41</v>
      </c>
      <c r="W7" s="123"/>
      <c r="X7" s="123"/>
      <c r="Y7" s="123"/>
      <c r="Z7" s="123"/>
      <c r="AA7" s="123"/>
      <c r="AB7" s="123"/>
      <c r="AC7" s="134"/>
      <c r="AD7" s="132">
        <f t="shared" si="1"/>
        <v>24</v>
      </c>
      <c r="AE7" s="112" t="s">
        <v>25</v>
      </c>
      <c r="AF7" s="133">
        <f t="shared" si="0"/>
        <v>5</v>
      </c>
    </row>
    <row r="8" spans="1:32" ht="74.25" customHeight="1">
      <c r="A8" s="119" t="s">
        <v>48</v>
      </c>
      <c r="B8" s="120">
        <v>36</v>
      </c>
      <c r="C8" s="121" t="s">
        <v>49</v>
      </c>
      <c r="D8" s="122" t="s">
        <v>49</v>
      </c>
      <c r="E8" s="121" t="s">
        <v>50</v>
      </c>
      <c r="F8" s="121"/>
      <c r="G8" s="121"/>
      <c r="H8" s="121"/>
      <c r="I8" s="124"/>
      <c r="J8" s="124"/>
      <c r="K8" s="121" t="s">
        <v>51</v>
      </c>
      <c r="L8" s="121" t="s">
        <v>51</v>
      </c>
      <c r="M8" s="121" t="s">
        <v>52</v>
      </c>
      <c r="N8" s="121" t="s">
        <v>52</v>
      </c>
      <c r="O8" s="124"/>
      <c r="P8" s="124"/>
      <c r="Q8" s="121" t="s">
        <v>20</v>
      </c>
      <c r="R8" s="121" t="s">
        <v>20</v>
      </c>
      <c r="S8" s="121" t="s">
        <v>53</v>
      </c>
      <c r="T8" s="121" t="s">
        <v>53</v>
      </c>
      <c r="U8" s="121" t="s">
        <v>53</v>
      </c>
      <c r="V8" s="121"/>
      <c r="W8" s="123"/>
      <c r="X8" s="123"/>
      <c r="Y8" s="123"/>
      <c r="Z8" s="123"/>
      <c r="AA8" s="123"/>
      <c r="AB8" s="123"/>
      <c r="AC8" s="134"/>
      <c r="AD8" s="132">
        <f t="shared" si="1"/>
        <v>24</v>
      </c>
      <c r="AE8" s="112" t="s">
        <v>25</v>
      </c>
      <c r="AF8" s="133">
        <f t="shared" si="0"/>
        <v>3</v>
      </c>
    </row>
    <row r="9" spans="1:32" ht="86.25" customHeight="1">
      <c r="A9" s="119" t="s">
        <v>54</v>
      </c>
      <c r="B9" s="120">
        <v>35</v>
      </c>
      <c r="C9" s="124"/>
      <c r="D9" s="124"/>
      <c r="E9" s="121" t="s">
        <v>50</v>
      </c>
      <c r="F9" s="121"/>
      <c r="G9" s="121" t="s">
        <v>52</v>
      </c>
      <c r="H9" s="121" t="s">
        <v>52</v>
      </c>
      <c r="I9" s="121" t="s">
        <v>55</v>
      </c>
      <c r="J9" s="121"/>
      <c r="K9" s="121" t="s">
        <v>53</v>
      </c>
      <c r="L9" s="121" t="s">
        <v>53</v>
      </c>
      <c r="M9" s="121" t="s">
        <v>56</v>
      </c>
      <c r="N9" s="121" t="s">
        <v>56</v>
      </c>
      <c r="O9" s="121" t="s">
        <v>49</v>
      </c>
      <c r="P9" s="122" t="s">
        <v>49</v>
      </c>
      <c r="Q9" s="121"/>
      <c r="R9" s="121"/>
      <c r="S9" s="121"/>
      <c r="T9" s="121" t="s">
        <v>41</v>
      </c>
      <c r="U9" s="121"/>
      <c r="V9" s="121" t="s">
        <v>53</v>
      </c>
      <c r="W9" s="123"/>
      <c r="X9" s="123"/>
      <c r="Y9" s="123"/>
      <c r="Z9" s="123"/>
      <c r="AA9" s="123"/>
      <c r="AB9" s="123"/>
      <c r="AC9" s="134"/>
      <c r="AD9" s="132">
        <f t="shared" si="1"/>
        <v>24</v>
      </c>
      <c r="AE9" s="112" t="s">
        <v>25</v>
      </c>
      <c r="AF9" s="133">
        <f t="shared" si="0"/>
        <v>3</v>
      </c>
    </row>
    <row r="10" spans="1:32" ht="79.5" customHeight="1">
      <c r="A10" s="119" t="s">
        <v>57</v>
      </c>
      <c r="B10" s="120">
        <v>25</v>
      </c>
      <c r="C10" s="123"/>
      <c r="D10" s="123"/>
      <c r="E10" s="121" t="s">
        <v>20</v>
      </c>
      <c r="F10" s="121" t="s">
        <v>20</v>
      </c>
      <c r="G10" s="124"/>
      <c r="H10" s="121"/>
      <c r="I10" s="124"/>
      <c r="J10" s="121" t="s">
        <v>55</v>
      </c>
      <c r="K10" s="121" t="s">
        <v>49</v>
      </c>
      <c r="L10" s="121" t="s">
        <v>49</v>
      </c>
      <c r="M10" s="121" t="s">
        <v>58</v>
      </c>
      <c r="N10" s="121" t="s">
        <v>58</v>
      </c>
      <c r="O10" s="121" t="s">
        <v>58</v>
      </c>
      <c r="P10" s="124"/>
      <c r="Q10" s="121" t="s">
        <v>52</v>
      </c>
      <c r="R10" s="121" t="s">
        <v>52</v>
      </c>
      <c r="S10" s="121" t="s">
        <v>41</v>
      </c>
      <c r="T10" s="121" t="s">
        <v>59</v>
      </c>
      <c r="U10" s="121"/>
      <c r="V10" s="121"/>
      <c r="W10" s="123"/>
      <c r="X10" s="123"/>
      <c r="Y10" s="123"/>
      <c r="Z10" s="123"/>
      <c r="AA10" s="123"/>
      <c r="AB10" s="123"/>
      <c r="AC10" s="134"/>
      <c r="AD10" s="132">
        <f t="shared" si="1"/>
        <v>24</v>
      </c>
      <c r="AE10" s="112" t="s">
        <v>25</v>
      </c>
      <c r="AF10" s="133">
        <f t="shared" si="0"/>
        <v>3</v>
      </c>
    </row>
    <row r="11" spans="1:32" ht="75" customHeight="1">
      <c r="A11" s="119" t="s">
        <v>60</v>
      </c>
      <c r="B11" s="120">
        <v>20</v>
      </c>
      <c r="C11" s="122" t="s">
        <v>27</v>
      </c>
      <c r="D11" s="122" t="s">
        <v>27</v>
      </c>
      <c r="E11" s="121" t="s">
        <v>50</v>
      </c>
      <c r="F11" s="121"/>
      <c r="G11" s="122" t="s">
        <v>28</v>
      </c>
      <c r="H11" s="122" t="s">
        <v>28</v>
      </c>
      <c r="I11" s="121" t="s">
        <v>29</v>
      </c>
      <c r="J11" s="121" t="s">
        <v>30</v>
      </c>
      <c r="K11" s="121" t="s">
        <v>31</v>
      </c>
      <c r="L11" s="121" t="s">
        <v>31</v>
      </c>
      <c r="M11" s="124"/>
      <c r="N11" s="124"/>
      <c r="O11" s="121" t="s">
        <v>32</v>
      </c>
      <c r="P11" s="121" t="s">
        <v>32</v>
      </c>
      <c r="Q11" s="124"/>
      <c r="R11" s="124"/>
      <c r="S11" s="122" t="s">
        <v>31</v>
      </c>
      <c r="T11" s="123"/>
      <c r="U11" s="123"/>
      <c r="V11" s="123"/>
      <c r="W11" s="121" t="s">
        <v>33</v>
      </c>
      <c r="X11" s="121" t="s">
        <v>33</v>
      </c>
      <c r="Y11" s="121"/>
      <c r="Z11" s="121"/>
      <c r="AA11" s="121"/>
      <c r="AB11" s="121"/>
      <c r="AC11" s="131"/>
      <c r="AD11" s="132">
        <f t="shared" si="1"/>
        <v>28</v>
      </c>
      <c r="AE11" s="112" t="s">
        <v>25</v>
      </c>
      <c r="AF11" s="133">
        <f t="shared" si="0"/>
        <v>3</v>
      </c>
    </row>
    <row r="12" spans="1:32" ht="78.75" customHeight="1">
      <c r="A12" s="119" t="s">
        <v>61</v>
      </c>
      <c r="B12" s="120">
        <v>39</v>
      </c>
      <c r="C12" s="121"/>
      <c r="D12" s="121" t="s">
        <v>62</v>
      </c>
      <c r="E12" s="121" t="s">
        <v>63</v>
      </c>
      <c r="F12" s="121" t="s">
        <v>63</v>
      </c>
      <c r="G12" s="121" t="s">
        <v>64</v>
      </c>
      <c r="H12" s="121" t="s">
        <v>64</v>
      </c>
      <c r="I12" s="121"/>
      <c r="J12" s="121" t="s">
        <v>63</v>
      </c>
      <c r="K12" s="121" t="s">
        <v>65</v>
      </c>
      <c r="L12" s="121" t="s">
        <v>65</v>
      </c>
      <c r="M12" s="121" t="s">
        <v>66</v>
      </c>
      <c r="N12" s="121"/>
      <c r="O12" s="123"/>
      <c r="P12" s="123"/>
      <c r="Q12" s="121"/>
      <c r="R12" s="123"/>
      <c r="S12" s="121" t="s">
        <v>67</v>
      </c>
      <c r="T12" s="121"/>
      <c r="U12" s="121"/>
      <c r="V12" s="121"/>
      <c r="W12" s="121"/>
      <c r="X12" s="122" t="s">
        <v>68</v>
      </c>
      <c r="Y12" s="122"/>
      <c r="Z12" s="122"/>
      <c r="AA12" s="122"/>
      <c r="AB12" s="122"/>
      <c r="AC12" s="135"/>
      <c r="AD12" s="132">
        <f t="shared" si="1"/>
        <v>22</v>
      </c>
      <c r="AE12" s="112" t="s">
        <v>25</v>
      </c>
      <c r="AF12" s="133">
        <f t="shared" si="0"/>
        <v>5</v>
      </c>
    </row>
    <row r="13" spans="1:32" ht="78.75" customHeight="1">
      <c r="A13" s="119" t="s">
        <v>69</v>
      </c>
      <c r="B13" s="120">
        <v>40</v>
      </c>
      <c r="C13" s="121" t="s">
        <v>62</v>
      </c>
      <c r="D13" s="122" t="s">
        <v>68</v>
      </c>
      <c r="E13" s="121"/>
      <c r="F13" s="121"/>
      <c r="G13" s="121" t="s">
        <v>70</v>
      </c>
      <c r="H13" s="121" t="s">
        <v>70</v>
      </c>
      <c r="I13" s="121" t="s">
        <v>71</v>
      </c>
      <c r="J13" s="121"/>
      <c r="K13" s="121" t="s">
        <v>67</v>
      </c>
      <c r="L13" s="121" t="s">
        <v>67</v>
      </c>
      <c r="M13" s="121" t="s">
        <v>66</v>
      </c>
      <c r="N13" s="121"/>
      <c r="O13" s="121" t="s">
        <v>71</v>
      </c>
      <c r="P13" s="121" t="s">
        <v>71</v>
      </c>
      <c r="Q13" s="123"/>
      <c r="R13" s="122"/>
      <c r="S13" s="121"/>
      <c r="T13" s="121" t="s">
        <v>67</v>
      </c>
      <c r="U13" s="121"/>
      <c r="V13" s="123"/>
      <c r="W13" s="121"/>
      <c r="X13" s="121"/>
      <c r="Y13" s="121"/>
      <c r="Z13" s="121"/>
      <c r="AA13" s="121"/>
      <c r="AB13" s="121"/>
      <c r="AC13" s="131"/>
      <c r="AD13" s="132">
        <f t="shared" si="1"/>
        <v>22</v>
      </c>
      <c r="AE13" s="112" t="s">
        <v>25</v>
      </c>
      <c r="AF13" s="133">
        <f t="shared" si="0"/>
        <v>5</v>
      </c>
    </row>
    <row r="14" spans="1:33" ht="72.75" customHeight="1">
      <c r="A14" s="119" t="s">
        <v>72</v>
      </c>
      <c r="B14" s="120">
        <v>30</v>
      </c>
      <c r="C14" s="121"/>
      <c r="D14" s="121"/>
      <c r="E14" s="125" t="s">
        <v>73</v>
      </c>
      <c r="F14" s="125" t="s">
        <v>73</v>
      </c>
      <c r="G14" s="124"/>
      <c r="H14" s="124"/>
      <c r="I14" s="122"/>
      <c r="J14" s="121"/>
      <c r="K14" s="121" t="s">
        <v>74</v>
      </c>
      <c r="L14" s="121" t="s">
        <v>74</v>
      </c>
      <c r="M14" s="121" t="s">
        <v>75</v>
      </c>
      <c r="N14" s="121" t="s">
        <v>75</v>
      </c>
      <c r="O14" s="121" t="s">
        <v>76</v>
      </c>
      <c r="P14" s="121" t="s">
        <v>76</v>
      </c>
      <c r="Q14" s="121" t="s">
        <v>77</v>
      </c>
      <c r="R14" s="121" t="s">
        <v>77</v>
      </c>
      <c r="S14" s="121"/>
      <c r="T14" s="125" t="s">
        <v>78</v>
      </c>
      <c r="U14" s="121"/>
      <c r="V14" s="121"/>
      <c r="W14" s="122" t="s">
        <v>68</v>
      </c>
      <c r="X14" s="121"/>
      <c r="Y14" s="121"/>
      <c r="Z14" s="121"/>
      <c r="AA14" s="121"/>
      <c r="AB14" s="121"/>
      <c r="AC14" s="131"/>
      <c r="AD14" s="132">
        <f t="shared" si="1"/>
        <v>24</v>
      </c>
      <c r="AE14" s="112" t="s">
        <v>25</v>
      </c>
      <c r="AF14" s="133">
        <f t="shared" si="0"/>
        <v>3</v>
      </c>
      <c r="AG14" s="133"/>
    </row>
    <row r="15" spans="1:33" ht="93" customHeight="1">
      <c r="A15" s="119" t="s">
        <v>79</v>
      </c>
      <c r="B15" s="120">
        <v>32</v>
      </c>
      <c r="C15" s="121" t="s">
        <v>76</v>
      </c>
      <c r="D15" s="121" t="s">
        <v>76</v>
      </c>
      <c r="E15" s="121"/>
      <c r="F15" s="121"/>
      <c r="G15" s="121" t="s">
        <v>80</v>
      </c>
      <c r="H15" s="121" t="s">
        <v>80</v>
      </c>
      <c r="I15" s="122" t="s">
        <v>68</v>
      </c>
      <c r="J15" s="121"/>
      <c r="K15" s="121"/>
      <c r="L15" s="125" t="s">
        <v>81</v>
      </c>
      <c r="M15" s="125" t="s">
        <v>73</v>
      </c>
      <c r="N15" s="125" t="s">
        <v>73</v>
      </c>
      <c r="O15" s="121" t="s">
        <v>74</v>
      </c>
      <c r="P15" s="121" t="s">
        <v>74</v>
      </c>
      <c r="Q15" s="122"/>
      <c r="R15" s="121"/>
      <c r="S15" s="121" t="s">
        <v>77</v>
      </c>
      <c r="T15" s="121" t="s">
        <v>77</v>
      </c>
      <c r="U15" s="121"/>
      <c r="V15" s="124"/>
      <c r="W15" s="124"/>
      <c r="X15" s="124"/>
      <c r="Y15" s="121"/>
      <c r="Z15" s="121"/>
      <c r="AA15" s="121"/>
      <c r="AB15" s="121"/>
      <c r="AC15" s="131"/>
      <c r="AD15" s="132">
        <f t="shared" si="1"/>
        <v>24</v>
      </c>
      <c r="AE15" s="112" t="s">
        <v>25</v>
      </c>
      <c r="AF15" s="133">
        <f t="shared" si="0"/>
        <v>3</v>
      </c>
      <c r="AG15" s="133"/>
    </row>
    <row r="16" spans="1:256" ht="70.5" customHeight="1">
      <c r="A16" s="119" t="s">
        <v>82</v>
      </c>
      <c r="B16" s="120">
        <v>33</v>
      </c>
      <c r="C16" s="121" t="s">
        <v>80</v>
      </c>
      <c r="D16" s="121" t="s">
        <v>80</v>
      </c>
      <c r="E16" s="121"/>
      <c r="F16" s="122"/>
      <c r="G16" s="121" t="s">
        <v>74</v>
      </c>
      <c r="H16" s="121" t="s">
        <v>74</v>
      </c>
      <c r="I16" s="121"/>
      <c r="J16" s="121"/>
      <c r="K16" s="122" t="s">
        <v>76</v>
      </c>
      <c r="L16" s="121" t="s">
        <v>76</v>
      </c>
      <c r="M16" s="121"/>
      <c r="N16" s="122" t="s">
        <v>68</v>
      </c>
      <c r="O16" s="121"/>
      <c r="P16" s="122"/>
      <c r="Q16" s="125" t="s">
        <v>73</v>
      </c>
      <c r="R16" s="125" t="s">
        <v>73</v>
      </c>
      <c r="S16" s="125" t="s">
        <v>78</v>
      </c>
      <c r="T16" s="122"/>
      <c r="U16" s="121" t="s">
        <v>83</v>
      </c>
      <c r="V16" s="121" t="s">
        <v>83</v>
      </c>
      <c r="W16" s="121"/>
      <c r="X16" s="121"/>
      <c r="Y16" s="121"/>
      <c r="Z16" s="121"/>
      <c r="AA16" s="121"/>
      <c r="AB16" s="121"/>
      <c r="AC16" s="131"/>
      <c r="AD16" s="132">
        <f t="shared" si="1"/>
        <v>24</v>
      </c>
      <c r="AE16" s="112" t="s">
        <v>25</v>
      </c>
      <c r="AF16" s="133">
        <f t="shared" si="0"/>
        <v>3</v>
      </c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spans="1:256" ht="70.5" customHeight="1">
      <c r="A17" s="119" t="s">
        <v>84</v>
      </c>
      <c r="B17" s="120">
        <v>37</v>
      </c>
      <c r="C17" s="121" t="s">
        <v>85</v>
      </c>
      <c r="D17" s="121" t="s">
        <v>85</v>
      </c>
      <c r="E17" s="121" t="s">
        <v>86</v>
      </c>
      <c r="F17" s="121"/>
      <c r="G17" s="121"/>
      <c r="H17" s="122" t="s">
        <v>68</v>
      </c>
      <c r="I17" s="122" t="s">
        <v>87</v>
      </c>
      <c r="J17" s="122" t="s">
        <v>87</v>
      </c>
      <c r="K17" s="121"/>
      <c r="L17" s="121"/>
      <c r="M17" s="121" t="s">
        <v>88</v>
      </c>
      <c r="N17" s="121" t="s">
        <v>88</v>
      </c>
      <c r="O17" s="121"/>
      <c r="P17" s="121"/>
      <c r="Q17" s="121" t="s">
        <v>89</v>
      </c>
      <c r="R17" s="121" t="s">
        <v>89</v>
      </c>
      <c r="S17" s="121" t="s">
        <v>75</v>
      </c>
      <c r="T17" s="121" t="s">
        <v>75</v>
      </c>
      <c r="U17" s="121"/>
      <c r="V17" s="121"/>
      <c r="W17" s="121"/>
      <c r="X17" s="121"/>
      <c r="Y17" s="121"/>
      <c r="Z17" s="121"/>
      <c r="AA17" s="121"/>
      <c r="AB17" s="121"/>
      <c r="AC17" s="131"/>
      <c r="AD17" s="132">
        <f t="shared" si="1"/>
        <v>24</v>
      </c>
      <c r="AE17" s="112" t="s">
        <v>25</v>
      </c>
      <c r="AF17" s="133">
        <f t="shared" si="0"/>
        <v>3</v>
      </c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spans="1:33" ht="77.25" customHeight="1">
      <c r="A18" s="119" t="s">
        <v>90</v>
      </c>
      <c r="B18" s="120">
        <v>27</v>
      </c>
      <c r="C18" s="121" t="s">
        <v>91</v>
      </c>
      <c r="D18" s="121" t="s">
        <v>91</v>
      </c>
      <c r="E18" s="121"/>
      <c r="F18" s="121"/>
      <c r="G18" s="123"/>
      <c r="H18" s="123"/>
      <c r="I18" s="121" t="s">
        <v>92</v>
      </c>
      <c r="J18" s="121" t="s">
        <v>92</v>
      </c>
      <c r="K18" s="121" t="s">
        <v>93</v>
      </c>
      <c r="L18" s="122" t="s">
        <v>93</v>
      </c>
      <c r="M18" s="122" t="s">
        <v>68</v>
      </c>
      <c r="N18" s="121"/>
      <c r="O18" s="121" t="s">
        <v>94</v>
      </c>
      <c r="P18" s="121" t="s">
        <v>94</v>
      </c>
      <c r="Q18" s="121"/>
      <c r="R18" s="121"/>
      <c r="S18" s="121"/>
      <c r="T18" s="121" t="s">
        <v>91</v>
      </c>
      <c r="U18" s="121" t="s">
        <v>95</v>
      </c>
      <c r="V18" s="121" t="s">
        <v>95</v>
      </c>
      <c r="W18" s="121" t="s">
        <v>96</v>
      </c>
      <c r="X18" s="121"/>
      <c r="Y18" s="121"/>
      <c r="Z18" s="121"/>
      <c r="AA18" s="121"/>
      <c r="AB18" s="121"/>
      <c r="AC18" s="131"/>
      <c r="AD18" s="132">
        <f t="shared" si="1"/>
        <v>26</v>
      </c>
      <c r="AE18" s="112" t="s">
        <v>25</v>
      </c>
      <c r="AF18" s="133">
        <f t="shared" si="0"/>
        <v>3</v>
      </c>
      <c r="AG18" s="133"/>
    </row>
    <row r="19" spans="1:33" ht="78" customHeight="1">
      <c r="A19" s="119" t="s">
        <v>97</v>
      </c>
      <c r="B19" s="120">
        <v>42</v>
      </c>
      <c r="C19" s="121"/>
      <c r="D19" s="121" t="s">
        <v>59</v>
      </c>
      <c r="E19" s="122" t="s">
        <v>98</v>
      </c>
      <c r="F19" s="121"/>
      <c r="G19" s="121"/>
      <c r="H19" s="122"/>
      <c r="I19" s="122" t="s">
        <v>99</v>
      </c>
      <c r="J19" s="122" t="s">
        <v>68</v>
      </c>
      <c r="K19" s="121" t="s">
        <v>100</v>
      </c>
      <c r="L19" s="121" t="s">
        <v>100</v>
      </c>
      <c r="M19" s="121"/>
      <c r="N19" s="121"/>
      <c r="O19" s="121" t="s">
        <v>101</v>
      </c>
      <c r="P19" s="122"/>
      <c r="Q19" s="121" t="s">
        <v>102</v>
      </c>
      <c r="R19" s="121"/>
      <c r="S19" s="121" t="s">
        <v>103</v>
      </c>
      <c r="T19" s="121" t="s">
        <v>103</v>
      </c>
      <c r="U19" s="122" t="s">
        <v>98</v>
      </c>
      <c r="V19" s="122" t="s">
        <v>98</v>
      </c>
      <c r="W19" s="121"/>
      <c r="X19" s="121"/>
      <c r="Y19" s="121"/>
      <c r="Z19" s="121"/>
      <c r="AA19" s="121"/>
      <c r="AB19" s="121"/>
      <c r="AC19" s="131"/>
      <c r="AD19" s="132">
        <f t="shared" si="1"/>
        <v>24</v>
      </c>
      <c r="AE19" s="112" t="s">
        <v>25</v>
      </c>
      <c r="AF19" s="133">
        <f t="shared" si="0"/>
        <v>5</v>
      </c>
      <c r="AG19" s="133"/>
    </row>
    <row r="20" spans="1:33" ht="70.5" customHeight="1">
      <c r="A20" s="119" t="s">
        <v>104</v>
      </c>
      <c r="B20" s="120">
        <v>39</v>
      </c>
      <c r="C20" s="122"/>
      <c r="D20" s="121" t="s">
        <v>59</v>
      </c>
      <c r="E20" s="121"/>
      <c r="F20" s="122" t="s">
        <v>98</v>
      </c>
      <c r="G20" s="121"/>
      <c r="H20" s="121"/>
      <c r="I20" s="121"/>
      <c r="J20" s="122" t="s">
        <v>99</v>
      </c>
      <c r="K20" s="121"/>
      <c r="L20" s="121"/>
      <c r="M20" s="123"/>
      <c r="N20" s="123"/>
      <c r="O20" s="124"/>
      <c r="P20" s="121" t="s">
        <v>105</v>
      </c>
      <c r="Q20" s="122" t="s">
        <v>68</v>
      </c>
      <c r="R20" s="121" t="s">
        <v>102</v>
      </c>
      <c r="S20" s="121" t="s">
        <v>106</v>
      </c>
      <c r="T20" s="121" t="s">
        <v>106</v>
      </c>
      <c r="U20" s="121" t="s">
        <v>102</v>
      </c>
      <c r="V20" s="121" t="s">
        <v>102</v>
      </c>
      <c r="W20" s="122" t="s">
        <v>98</v>
      </c>
      <c r="X20" s="122" t="s">
        <v>98</v>
      </c>
      <c r="Y20" s="122"/>
      <c r="Z20" s="122"/>
      <c r="AA20" s="122"/>
      <c r="AB20" s="122"/>
      <c r="AC20" s="135"/>
      <c r="AD20" s="132">
        <f t="shared" si="1"/>
        <v>24</v>
      </c>
      <c r="AE20" s="112" t="s">
        <v>25</v>
      </c>
      <c r="AF20" s="133">
        <f t="shared" si="0"/>
        <v>5</v>
      </c>
      <c r="AG20" s="133"/>
    </row>
    <row r="21" spans="1:33" ht="78" customHeight="1">
      <c r="A21" s="119" t="s">
        <v>107</v>
      </c>
      <c r="B21" s="120">
        <v>37</v>
      </c>
      <c r="C21" s="122" t="s">
        <v>108</v>
      </c>
      <c r="D21" s="122" t="s">
        <v>108</v>
      </c>
      <c r="E21" s="122"/>
      <c r="F21" s="122" t="s">
        <v>68</v>
      </c>
      <c r="G21" s="121"/>
      <c r="H21" s="121"/>
      <c r="I21" s="121" t="s">
        <v>109</v>
      </c>
      <c r="J21" s="124"/>
      <c r="K21" s="121" t="s">
        <v>110</v>
      </c>
      <c r="L21" s="121" t="s">
        <v>110</v>
      </c>
      <c r="M21" s="121" t="s">
        <v>111</v>
      </c>
      <c r="N21" s="121" t="s">
        <v>111</v>
      </c>
      <c r="O21" s="121"/>
      <c r="P21" s="121" t="s">
        <v>110</v>
      </c>
      <c r="Q21" s="121" t="s">
        <v>109</v>
      </c>
      <c r="R21" s="121" t="s">
        <v>109</v>
      </c>
      <c r="S21" s="121" t="s">
        <v>112</v>
      </c>
      <c r="T21" s="122" t="s">
        <v>112</v>
      </c>
      <c r="U21" s="121"/>
      <c r="V21" s="121"/>
      <c r="W21" s="121"/>
      <c r="X21" s="121"/>
      <c r="Y21" s="121"/>
      <c r="Z21" s="121"/>
      <c r="AA21" s="121"/>
      <c r="AB21" s="121"/>
      <c r="AC21" s="131"/>
      <c r="AD21" s="132">
        <f t="shared" si="1"/>
        <v>26</v>
      </c>
      <c r="AE21" s="112" t="s">
        <v>25</v>
      </c>
      <c r="AF21" s="133">
        <f t="shared" si="0"/>
        <v>3</v>
      </c>
      <c r="AG21" s="133"/>
    </row>
    <row r="22" spans="1:32" ht="159" customHeight="1">
      <c r="A22" s="119" t="s">
        <v>113</v>
      </c>
      <c r="B22" s="120">
        <v>35</v>
      </c>
      <c r="C22" s="122" t="s">
        <v>114</v>
      </c>
      <c r="D22" s="122" t="s">
        <v>114</v>
      </c>
      <c r="E22" s="121" t="s">
        <v>115</v>
      </c>
      <c r="F22" s="121" t="s">
        <v>115</v>
      </c>
      <c r="G22" s="122"/>
      <c r="H22" s="122"/>
      <c r="I22" s="121" t="s">
        <v>116</v>
      </c>
      <c r="J22" s="121" t="s">
        <v>116</v>
      </c>
      <c r="K22" s="121" t="s">
        <v>117</v>
      </c>
      <c r="L22" s="121" t="s">
        <v>117</v>
      </c>
      <c r="M22" s="122"/>
      <c r="N22" s="121"/>
      <c r="O22" s="121"/>
      <c r="P22" s="121"/>
      <c r="Q22" s="121"/>
      <c r="R22" s="121" t="s">
        <v>118</v>
      </c>
      <c r="S22" s="121" t="s">
        <v>119</v>
      </c>
      <c r="T22" s="121"/>
      <c r="U22" s="121" t="s">
        <v>120</v>
      </c>
      <c r="V22" s="121"/>
      <c r="W22" s="121"/>
      <c r="X22" s="121"/>
      <c r="Y22" s="121"/>
      <c r="Z22" s="121"/>
      <c r="AA22" s="121"/>
      <c r="AB22" s="121"/>
      <c r="AC22" s="131"/>
      <c r="AD22" s="132">
        <f t="shared" si="1"/>
        <v>22</v>
      </c>
      <c r="AE22" s="112" t="s">
        <v>121</v>
      </c>
      <c r="AF22" s="133">
        <f t="shared" si="0"/>
        <v>5</v>
      </c>
    </row>
    <row r="23" spans="1:32" ht="75.75" customHeight="1">
      <c r="A23" s="119" t="s">
        <v>122</v>
      </c>
      <c r="B23" s="120">
        <v>33</v>
      </c>
      <c r="C23" s="121" t="s">
        <v>123</v>
      </c>
      <c r="D23" s="123"/>
      <c r="E23" s="121"/>
      <c r="F23" s="121"/>
      <c r="G23" s="121" t="s">
        <v>124</v>
      </c>
      <c r="H23" s="121" t="s">
        <v>123</v>
      </c>
      <c r="I23" s="121" t="s">
        <v>125</v>
      </c>
      <c r="J23" s="121"/>
      <c r="K23" s="121" t="s">
        <v>125</v>
      </c>
      <c r="L23" s="121"/>
      <c r="M23" s="121" t="s">
        <v>126</v>
      </c>
      <c r="N23" s="121" t="s">
        <v>127</v>
      </c>
      <c r="O23" s="118"/>
      <c r="P23" s="121" t="s">
        <v>128</v>
      </c>
      <c r="Q23" s="121" t="s">
        <v>129</v>
      </c>
      <c r="R23" s="121"/>
      <c r="S23" s="121" t="s">
        <v>124</v>
      </c>
      <c r="T23" s="121" t="s">
        <v>130</v>
      </c>
      <c r="U23" s="121"/>
      <c r="V23" s="121" t="s">
        <v>131</v>
      </c>
      <c r="W23" s="121"/>
      <c r="X23" s="121"/>
      <c r="Y23" s="121"/>
      <c r="Z23" s="121"/>
      <c r="AA23" s="121"/>
      <c r="AB23" s="121"/>
      <c r="AC23" s="131"/>
      <c r="AD23" s="132">
        <f t="shared" si="1"/>
        <v>24</v>
      </c>
      <c r="AE23" s="112" t="s">
        <v>121</v>
      </c>
      <c r="AF23" s="133">
        <f t="shared" si="0"/>
        <v>5</v>
      </c>
    </row>
    <row r="24" spans="1:33" ht="61.5" customHeight="1">
      <c r="A24" s="119" t="s">
        <v>132</v>
      </c>
      <c r="B24" s="120">
        <v>32</v>
      </c>
      <c r="C24" s="121" t="s">
        <v>133</v>
      </c>
      <c r="D24" s="121" t="s">
        <v>134</v>
      </c>
      <c r="E24" s="121"/>
      <c r="F24" s="121" t="s">
        <v>135</v>
      </c>
      <c r="G24" s="122" t="s">
        <v>136</v>
      </c>
      <c r="H24" s="124"/>
      <c r="I24" s="121"/>
      <c r="J24" s="121" t="s">
        <v>137</v>
      </c>
      <c r="K24" s="121"/>
      <c r="L24" s="121"/>
      <c r="M24" s="121" t="s">
        <v>138</v>
      </c>
      <c r="N24" s="121"/>
      <c r="O24" s="121" t="s">
        <v>139</v>
      </c>
      <c r="P24" s="121" t="s">
        <v>140</v>
      </c>
      <c r="Q24" s="121" t="s">
        <v>141</v>
      </c>
      <c r="R24" s="121" t="s">
        <v>142</v>
      </c>
      <c r="S24" s="121"/>
      <c r="T24" s="121"/>
      <c r="U24" s="121" t="s">
        <v>143</v>
      </c>
      <c r="V24" s="121" t="s">
        <v>144</v>
      </c>
      <c r="W24" s="121"/>
      <c r="X24" s="121"/>
      <c r="Y24" s="121"/>
      <c r="Z24" s="121"/>
      <c r="AA24" s="121"/>
      <c r="AB24" s="121"/>
      <c r="AC24" s="131"/>
      <c r="AD24" s="132">
        <f t="shared" si="1"/>
        <v>24</v>
      </c>
      <c r="AE24" s="112" t="s">
        <v>121</v>
      </c>
      <c r="AF24" s="133">
        <f t="shared" si="0"/>
        <v>3</v>
      </c>
      <c r="AG24" s="133"/>
    </row>
    <row r="25" spans="1:33" ht="61.5" customHeight="1">
      <c r="A25" s="119" t="s">
        <v>145</v>
      </c>
      <c r="B25" s="120">
        <v>26</v>
      </c>
      <c r="C25" s="121" t="s">
        <v>134</v>
      </c>
      <c r="D25" s="121" t="s">
        <v>133</v>
      </c>
      <c r="E25" s="121"/>
      <c r="F25" s="121"/>
      <c r="G25" s="121" t="s">
        <v>133</v>
      </c>
      <c r="H25" s="122" t="s">
        <v>136</v>
      </c>
      <c r="I25" s="121" t="s">
        <v>50</v>
      </c>
      <c r="J25" s="121" t="s">
        <v>137</v>
      </c>
      <c r="K25" s="121"/>
      <c r="L25" s="121"/>
      <c r="M25" s="124"/>
      <c r="N25" s="121"/>
      <c r="O25" s="121" t="s">
        <v>140</v>
      </c>
      <c r="P25" s="121" t="s">
        <v>135</v>
      </c>
      <c r="Q25" s="121"/>
      <c r="R25" s="121" t="s">
        <v>141</v>
      </c>
      <c r="S25" s="121"/>
      <c r="T25" s="121" t="s">
        <v>138</v>
      </c>
      <c r="U25" s="121" t="s">
        <v>144</v>
      </c>
      <c r="V25" s="121" t="s">
        <v>143</v>
      </c>
      <c r="W25" s="121"/>
      <c r="X25" s="121"/>
      <c r="Y25" s="121"/>
      <c r="Z25" s="121"/>
      <c r="AA25" s="121"/>
      <c r="AB25" s="121"/>
      <c r="AC25" s="131"/>
      <c r="AD25" s="132">
        <f t="shared" si="1"/>
        <v>24</v>
      </c>
      <c r="AE25" s="112" t="s">
        <v>121</v>
      </c>
      <c r="AF25" s="133">
        <f t="shared" si="0"/>
        <v>3</v>
      </c>
      <c r="AG25" s="133"/>
    </row>
    <row r="26" spans="1:33" ht="77.25" customHeight="1">
      <c r="A26" s="119" t="s">
        <v>146</v>
      </c>
      <c r="B26" s="120">
        <v>29</v>
      </c>
      <c r="C26" s="121" t="s">
        <v>147</v>
      </c>
      <c r="D26" s="121" t="s">
        <v>148</v>
      </c>
      <c r="E26" s="121" t="s">
        <v>149</v>
      </c>
      <c r="F26" s="121" t="s">
        <v>150</v>
      </c>
      <c r="G26" s="121" t="s">
        <v>148</v>
      </c>
      <c r="H26" s="124"/>
      <c r="I26" s="121"/>
      <c r="J26" s="121"/>
      <c r="K26" s="121"/>
      <c r="L26" s="122" t="s">
        <v>151</v>
      </c>
      <c r="M26" s="121" t="s">
        <v>147</v>
      </c>
      <c r="N26" s="121" t="s">
        <v>152</v>
      </c>
      <c r="O26" s="121"/>
      <c r="P26" s="124"/>
      <c r="Q26" s="122" t="s">
        <v>153</v>
      </c>
      <c r="R26" s="121"/>
      <c r="S26" s="121" t="s">
        <v>59</v>
      </c>
      <c r="T26" s="121"/>
      <c r="U26" s="121" t="s">
        <v>154</v>
      </c>
      <c r="V26" s="121"/>
      <c r="W26" s="121"/>
      <c r="X26" s="121"/>
      <c r="Y26" s="121"/>
      <c r="Z26" s="121"/>
      <c r="AA26" s="121"/>
      <c r="AB26" s="121"/>
      <c r="AC26" s="131"/>
      <c r="AD26" s="132">
        <f t="shared" si="1"/>
        <v>22</v>
      </c>
      <c r="AE26" s="112" t="s">
        <v>121</v>
      </c>
      <c r="AF26" s="133">
        <f t="shared" si="0"/>
        <v>5</v>
      </c>
      <c r="AG26" s="133"/>
    </row>
    <row r="27" spans="1:32" ht="77.25" customHeight="1">
      <c r="A27" s="119" t="s">
        <v>155</v>
      </c>
      <c r="B27" s="120">
        <v>44</v>
      </c>
      <c r="C27" s="121" t="s">
        <v>59</v>
      </c>
      <c r="D27" s="121" t="s">
        <v>156</v>
      </c>
      <c r="E27" s="121" t="s">
        <v>157</v>
      </c>
      <c r="F27" s="121"/>
      <c r="G27" s="124"/>
      <c r="H27" s="121" t="s">
        <v>133</v>
      </c>
      <c r="I27" s="121"/>
      <c r="J27" s="121" t="s">
        <v>135</v>
      </c>
      <c r="K27" s="121"/>
      <c r="L27" s="121"/>
      <c r="M27" s="123"/>
      <c r="N27" s="121" t="s">
        <v>156</v>
      </c>
      <c r="O27" s="121"/>
      <c r="P27" s="121" t="s">
        <v>158</v>
      </c>
      <c r="Q27" s="121" t="s">
        <v>142</v>
      </c>
      <c r="R27" s="122"/>
      <c r="S27" s="121" t="s">
        <v>159</v>
      </c>
      <c r="T27" s="124"/>
      <c r="U27" s="121" t="s">
        <v>160</v>
      </c>
      <c r="V27" s="123"/>
      <c r="W27" s="121" t="s">
        <v>161</v>
      </c>
      <c r="X27" s="121"/>
      <c r="Y27" s="121"/>
      <c r="Z27" s="121"/>
      <c r="AA27" s="121"/>
      <c r="AB27" s="121"/>
      <c r="AC27" s="131"/>
      <c r="AD27" s="132">
        <f t="shared" si="1"/>
        <v>22</v>
      </c>
      <c r="AE27" s="112" t="s">
        <v>121</v>
      </c>
      <c r="AF27" s="133">
        <f t="shared" si="0"/>
        <v>3</v>
      </c>
    </row>
    <row r="28" spans="1:33" ht="82.5" customHeight="1">
      <c r="A28" s="119" t="s">
        <v>162</v>
      </c>
      <c r="B28" s="120">
        <v>26</v>
      </c>
      <c r="C28" s="122" t="s">
        <v>163</v>
      </c>
      <c r="D28" s="121" t="s">
        <v>164</v>
      </c>
      <c r="E28" s="122"/>
      <c r="F28" s="121"/>
      <c r="G28" s="121" t="s">
        <v>165</v>
      </c>
      <c r="H28" s="121" t="s">
        <v>166</v>
      </c>
      <c r="I28" s="121" t="s">
        <v>167</v>
      </c>
      <c r="J28" s="121" t="s">
        <v>168</v>
      </c>
      <c r="K28" s="121" t="s">
        <v>164</v>
      </c>
      <c r="L28" s="122" t="s">
        <v>163</v>
      </c>
      <c r="M28" s="121" t="s">
        <v>166</v>
      </c>
      <c r="N28" s="121" t="s">
        <v>169</v>
      </c>
      <c r="O28" s="121"/>
      <c r="P28" s="121" t="s">
        <v>170</v>
      </c>
      <c r="Q28" s="121" t="s">
        <v>165</v>
      </c>
      <c r="R28" s="121" t="s">
        <v>171</v>
      </c>
      <c r="S28" s="123"/>
      <c r="T28" s="121"/>
      <c r="U28" s="123"/>
      <c r="V28" s="121"/>
      <c r="W28" s="121"/>
      <c r="X28" s="121"/>
      <c r="Y28" s="121"/>
      <c r="Z28" s="121"/>
      <c r="AA28" s="121"/>
      <c r="AB28" s="121"/>
      <c r="AC28" s="131"/>
      <c r="AD28" s="132">
        <f t="shared" si="1"/>
        <v>26</v>
      </c>
      <c r="AE28" s="112" t="s">
        <v>121</v>
      </c>
      <c r="AF28" s="133">
        <f t="shared" si="0"/>
        <v>3</v>
      </c>
      <c r="AG28" s="133"/>
    </row>
    <row r="29" spans="1:33" ht="75.75" customHeight="1">
      <c r="A29" s="119" t="s">
        <v>172</v>
      </c>
      <c r="B29" s="120">
        <v>25</v>
      </c>
      <c r="C29" s="122" t="s">
        <v>163</v>
      </c>
      <c r="D29" s="121" t="s">
        <v>164</v>
      </c>
      <c r="E29" s="121"/>
      <c r="F29" s="121"/>
      <c r="G29" s="121" t="s">
        <v>165</v>
      </c>
      <c r="H29" s="121" t="s">
        <v>166</v>
      </c>
      <c r="I29" s="121" t="s">
        <v>167</v>
      </c>
      <c r="J29" s="121" t="s">
        <v>168</v>
      </c>
      <c r="K29" s="121" t="s">
        <v>164</v>
      </c>
      <c r="L29" s="122" t="s">
        <v>163</v>
      </c>
      <c r="M29" s="121" t="s">
        <v>166</v>
      </c>
      <c r="N29" s="121" t="s">
        <v>169</v>
      </c>
      <c r="O29" s="121"/>
      <c r="P29" s="121" t="s">
        <v>170</v>
      </c>
      <c r="Q29" s="121" t="s">
        <v>165</v>
      </c>
      <c r="R29" s="121" t="s">
        <v>171</v>
      </c>
      <c r="S29" s="123"/>
      <c r="T29" s="121"/>
      <c r="U29" s="123"/>
      <c r="V29" s="121"/>
      <c r="W29" s="121"/>
      <c r="X29" s="121"/>
      <c r="Y29" s="121"/>
      <c r="Z29" s="121"/>
      <c r="AA29" s="121"/>
      <c r="AB29" s="121"/>
      <c r="AC29" s="131"/>
      <c r="AD29" s="132">
        <f t="shared" si="1"/>
        <v>26</v>
      </c>
      <c r="AE29" s="112" t="s">
        <v>121</v>
      </c>
      <c r="AF29" s="133">
        <f t="shared" si="0"/>
        <v>3</v>
      </c>
      <c r="AG29" s="133"/>
    </row>
    <row r="30" spans="1:33" ht="66.75" customHeight="1">
      <c r="A30" s="119" t="s">
        <v>173</v>
      </c>
      <c r="B30" s="120">
        <v>29</v>
      </c>
      <c r="C30" s="121" t="s">
        <v>174</v>
      </c>
      <c r="D30" s="122"/>
      <c r="E30" s="121" t="s">
        <v>175</v>
      </c>
      <c r="F30" s="122"/>
      <c r="G30" s="121" t="s">
        <v>176</v>
      </c>
      <c r="H30" s="121" t="s">
        <v>177</v>
      </c>
      <c r="I30" s="121" t="s">
        <v>175</v>
      </c>
      <c r="J30" s="121"/>
      <c r="K30" s="121"/>
      <c r="L30" s="121" t="s">
        <v>178</v>
      </c>
      <c r="M30" s="121"/>
      <c r="N30" s="121" t="s">
        <v>150</v>
      </c>
      <c r="O30" s="121" t="s">
        <v>175</v>
      </c>
      <c r="P30" s="124"/>
      <c r="Q30" s="122" t="s">
        <v>179</v>
      </c>
      <c r="R30" s="121" t="s">
        <v>180</v>
      </c>
      <c r="S30" s="121" t="s">
        <v>59</v>
      </c>
      <c r="T30" s="121"/>
      <c r="U30" s="121"/>
      <c r="V30" s="121"/>
      <c r="W30" s="121"/>
      <c r="X30" s="121"/>
      <c r="Y30" s="121"/>
      <c r="Z30" s="121"/>
      <c r="AA30" s="121"/>
      <c r="AB30" s="121"/>
      <c r="AC30" s="131"/>
      <c r="AD30" s="132">
        <f t="shared" si="1"/>
        <v>22</v>
      </c>
      <c r="AE30" s="112" t="s">
        <v>121</v>
      </c>
      <c r="AF30" s="133">
        <f t="shared" si="0"/>
        <v>5</v>
      </c>
      <c r="AG30" s="133"/>
    </row>
    <row r="31" spans="1:33" ht="76.5" customHeight="1">
      <c r="A31" s="119" t="s">
        <v>181</v>
      </c>
      <c r="B31" s="120">
        <v>32</v>
      </c>
      <c r="C31" s="122" t="s">
        <v>182</v>
      </c>
      <c r="D31" s="122"/>
      <c r="E31" s="122" t="s">
        <v>68</v>
      </c>
      <c r="F31" s="121"/>
      <c r="G31" s="121" t="s">
        <v>183</v>
      </c>
      <c r="H31" s="123"/>
      <c r="I31" s="121" t="s">
        <v>166</v>
      </c>
      <c r="J31" s="121" t="s">
        <v>184</v>
      </c>
      <c r="K31" s="121"/>
      <c r="L31" s="121" t="s">
        <v>166</v>
      </c>
      <c r="M31" s="122" t="s">
        <v>185</v>
      </c>
      <c r="N31" s="121" t="s">
        <v>186</v>
      </c>
      <c r="O31" s="121"/>
      <c r="P31" s="121" t="s">
        <v>187</v>
      </c>
      <c r="Q31" s="121"/>
      <c r="R31" s="121" t="s">
        <v>188</v>
      </c>
      <c r="S31" s="121"/>
      <c r="T31" s="121"/>
      <c r="U31" s="121" t="s">
        <v>189</v>
      </c>
      <c r="V31" s="121" t="s">
        <v>189</v>
      </c>
      <c r="W31" s="121"/>
      <c r="X31" s="121"/>
      <c r="Y31" s="121"/>
      <c r="Z31" s="121"/>
      <c r="AA31" s="121"/>
      <c r="AB31" s="121"/>
      <c r="AC31" s="131"/>
      <c r="AD31" s="132">
        <f t="shared" si="1"/>
        <v>24</v>
      </c>
      <c r="AE31" s="112" t="s">
        <v>121</v>
      </c>
      <c r="AF31" s="133">
        <f t="shared" si="0"/>
        <v>3</v>
      </c>
      <c r="AG31" s="133"/>
    </row>
    <row r="32" spans="1:33" ht="67.5" customHeight="1">
      <c r="A32" s="119" t="s">
        <v>190</v>
      </c>
      <c r="B32" s="120">
        <v>34</v>
      </c>
      <c r="C32" s="121"/>
      <c r="D32" s="121" t="s">
        <v>191</v>
      </c>
      <c r="E32" s="121" t="s">
        <v>192</v>
      </c>
      <c r="F32" s="121" t="s">
        <v>193</v>
      </c>
      <c r="G32" s="122"/>
      <c r="H32" s="121" t="s">
        <v>163</v>
      </c>
      <c r="I32" s="121" t="s">
        <v>194</v>
      </c>
      <c r="J32" s="121" t="s">
        <v>195</v>
      </c>
      <c r="K32" s="121"/>
      <c r="L32" s="122"/>
      <c r="M32" s="121" t="s">
        <v>196</v>
      </c>
      <c r="N32" s="121" t="s">
        <v>195</v>
      </c>
      <c r="O32" s="121" t="s">
        <v>197</v>
      </c>
      <c r="P32" s="121"/>
      <c r="Q32" s="121" t="s">
        <v>194</v>
      </c>
      <c r="R32" s="121" t="s">
        <v>150</v>
      </c>
      <c r="S32" s="121"/>
      <c r="T32" s="121"/>
      <c r="U32" s="121"/>
      <c r="V32" s="121" t="s">
        <v>197</v>
      </c>
      <c r="W32" s="121" t="s">
        <v>196</v>
      </c>
      <c r="X32" s="121"/>
      <c r="Y32" s="121"/>
      <c r="Z32" s="121"/>
      <c r="AA32" s="121"/>
      <c r="AB32" s="121"/>
      <c r="AC32" s="131"/>
      <c r="AD32" s="132">
        <f t="shared" si="1"/>
        <v>26</v>
      </c>
      <c r="AE32" s="112" t="s">
        <v>121</v>
      </c>
      <c r="AF32" s="133">
        <f t="shared" si="0"/>
        <v>3</v>
      </c>
      <c r="AG32" s="133"/>
    </row>
    <row r="33" spans="1:33" ht="82.5" customHeight="1">
      <c r="A33" s="119" t="s">
        <v>198</v>
      </c>
      <c r="B33" s="120">
        <v>33</v>
      </c>
      <c r="C33" s="122"/>
      <c r="D33" s="121" t="s">
        <v>191</v>
      </c>
      <c r="E33" s="121" t="s">
        <v>192</v>
      </c>
      <c r="F33" s="121" t="s">
        <v>193</v>
      </c>
      <c r="G33" s="121"/>
      <c r="H33" s="121" t="s">
        <v>163</v>
      </c>
      <c r="I33" s="121" t="s">
        <v>194</v>
      </c>
      <c r="J33" s="121" t="s">
        <v>195</v>
      </c>
      <c r="K33" s="121"/>
      <c r="L33" s="122"/>
      <c r="M33" s="121" t="s">
        <v>196</v>
      </c>
      <c r="N33" s="121" t="s">
        <v>195</v>
      </c>
      <c r="O33" s="121" t="s">
        <v>197</v>
      </c>
      <c r="P33" s="121"/>
      <c r="Q33" s="121" t="s">
        <v>194</v>
      </c>
      <c r="R33" s="121" t="s">
        <v>150</v>
      </c>
      <c r="S33" s="121"/>
      <c r="T33" s="121"/>
      <c r="U33" s="121"/>
      <c r="V33" s="121" t="s">
        <v>197</v>
      </c>
      <c r="W33" s="121" t="s">
        <v>196</v>
      </c>
      <c r="X33" s="121"/>
      <c r="Y33" s="121"/>
      <c r="Z33" s="121"/>
      <c r="AA33" s="121"/>
      <c r="AB33" s="121"/>
      <c r="AC33" s="131"/>
      <c r="AD33" s="132">
        <f t="shared" si="1"/>
        <v>26</v>
      </c>
      <c r="AE33" s="112" t="s">
        <v>121</v>
      </c>
      <c r="AF33" s="133">
        <f t="shared" si="0"/>
        <v>3</v>
      </c>
      <c r="AG33" s="133"/>
    </row>
    <row r="34" spans="1:32" ht="78" customHeight="1">
      <c r="A34" s="119" t="s">
        <v>199</v>
      </c>
      <c r="B34" s="120">
        <v>17</v>
      </c>
      <c r="C34" s="122" t="s">
        <v>200</v>
      </c>
      <c r="D34" s="122"/>
      <c r="E34" s="122" t="s">
        <v>201</v>
      </c>
      <c r="F34" s="122" t="s">
        <v>201</v>
      </c>
      <c r="G34" s="122" t="s">
        <v>202</v>
      </c>
      <c r="H34" s="121"/>
      <c r="I34" s="121"/>
      <c r="J34" s="121"/>
      <c r="K34" s="122"/>
      <c r="L34" s="121" t="s">
        <v>203</v>
      </c>
      <c r="M34" s="121" t="s">
        <v>204</v>
      </c>
      <c r="N34" s="121" t="s">
        <v>204</v>
      </c>
      <c r="O34" s="121" t="s">
        <v>203</v>
      </c>
      <c r="P34" s="122"/>
      <c r="Q34" s="122" t="s">
        <v>205</v>
      </c>
      <c r="R34" s="122"/>
      <c r="S34" s="122"/>
      <c r="T34" s="122"/>
      <c r="U34" s="121" t="s">
        <v>206</v>
      </c>
      <c r="V34" s="121" t="s">
        <v>206</v>
      </c>
      <c r="W34" s="121"/>
      <c r="X34" s="121"/>
      <c r="Y34" s="121"/>
      <c r="Z34" s="121"/>
      <c r="AA34" s="121"/>
      <c r="AB34" s="121"/>
      <c r="AC34" s="131"/>
      <c r="AD34" s="132">
        <f t="shared" si="1"/>
        <v>22</v>
      </c>
      <c r="AE34" s="112" t="s">
        <v>207</v>
      </c>
      <c r="AF34" s="133">
        <f t="shared" si="0"/>
        <v>5</v>
      </c>
    </row>
    <row r="35" spans="1:32" ht="78" customHeight="1">
      <c r="A35" s="119" t="s">
        <v>208</v>
      </c>
      <c r="B35" s="120">
        <v>31</v>
      </c>
      <c r="C35" s="121" t="s">
        <v>209</v>
      </c>
      <c r="D35" s="121" t="s">
        <v>209</v>
      </c>
      <c r="E35" s="121"/>
      <c r="F35" s="121"/>
      <c r="G35" s="121" t="s">
        <v>59</v>
      </c>
      <c r="H35" s="121"/>
      <c r="I35" s="122" t="s">
        <v>210</v>
      </c>
      <c r="J35" s="122" t="s">
        <v>210</v>
      </c>
      <c r="K35" s="121"/>
      <c r="L35" s="121"/>
      <c r="M35" s="121" t="s">
        <v>211</v>
      </c>
      <c r="N35" s="121" t="s">
        <v>211</v>
      </c>
      <c r="O35" s="121"/>
      <c r="P35" s="121"/>
      <c r="Q35" s="121" t="s">
        <v>212</v>
      </c>
      <c r="R35" s="121" t="s">
        <v>212</v>
      </c>
      <c r="S35" s="121" t="s">
        <v>213</v>
      </c>
      <c r="T35" s="121" t="s">
        <v>213</v>
      </c>
      <c r="U35" s="121" t="s">
        <v>214</v>
      </c>
      <c r="V35" s="121" t="s">
        <v>214</v>
      </c>
      <c r="W35" s="121" t="s">
        <v>215</v>
      </c>
      <c r="X35" s="121"/>
      <c r="Y35" s="121"/>
      <c r="Z35" s="121"/>
      <c r="AA35" s="121"/>
      <c r="AB35" s="121"/>
      <c r="AC35" s="131"/>
      <c r="AD35" s="132">
        <f t="shared" si="1"/>
        <v>28</v>
      </c>
      <c r="AE35" s="112" t="s">
        <v>207</v>
      </c>
      <c r="AF35" s="133">
        <v>3</v>
      </c>
    </row>
    <row r="36" spans="1:32" ht="78" customHeight="1">
      <c r="A36" s="119" t="s">
        <v>216</v>
      </c>
      <c r="B36" s="120">
        <v>29</v>
      </c>
      <c r="C36" s="121" t="s">
        <v>217</v>
      </c>
      <c r="D36" s="124"/>
      <c r="E36" s="121" t="s">
        <v>218</v>
      </c>
      <c r="F36" s="121" t="s">
        <v>219</v>
      </c>
      <c r="G36" s="121" t="s">
        <v>220</v>
      </c>
      <c r="H36" s="122" t="s">
        <v>220</v>
      </c>
      <c r="I36" s="122"/>
      <c r="J36" s="122"/>
      <c r="K36" s="121" t="s">
        <v>221</v>
      </c>
      <c r="L36" s="121" t="s">
        <v>217</v>
      </c>
      <c r="M36" s="121"/>
      <c r="N36" s="121" t="s">
        <v>222</v>
      </c>
      <c r="O36" s="121" t="s">
        <v>223</v>
      </c>
      <c r="P36" s="121" t="s">
        <v>139</v>
      </c>
      <c r="Q36" s="121"/>
      <c r="R36" s="123"/>
      <c r="S36" s="121" t="s">
        <v>224</v>
      </c>
      <c r="T36" s="124"/>
      <c r="U36" s="121" t="s">
        <v>225</v>
      </c>
      <c r="V36" s="121"/>
      <c r="W36" s="121"/>
      <c r="X36" s="121"/>
      <c r="Y36" s="121"/>
      <c r="Z36" s="121"/>
      <c r="AA36" s="121"/>
      <c r="AB36" s="121"/>
      <c r="AC36" s="131"/>
      <c r="AD36" s="132">
        <f t="shared" si="1"/>
        <v>24</v>
      </c>
      <c r="AE36" s="112" t="s">
        <v>207</v>
      </c>
      <c r="AF36" s="133">
        <f>IF(COUNTIF(A36,"*五年*"),5,3)</f>
        <v>3</v>
      </c>
    </row>
    <row r="37" spans="1:256" ht="98.25" customHeight="1">
      <c r="A37" s="119" t="s">
        <v>226</v>
      </c>
      <c r="B37" s="120">
        <v>17</v>
      </c>
      <c r="C37" s="123"/>
      <c r="D37" s="123"/>
      <c r="E37" s="121" t="s">
        <v>227</v>
      </c>
      <c r="F37" s="121" t="s">
        <v>227</v>
      </c>
      <c r="G37" s="121" t="s">
        <v>228</v>
      </c>
      <c r="H37" s="122" t="s">
        <v>228</v>
      </c>
      <c r="I37" s="122"/>
      <c r="J37" s="122"/>
      <c r="K37" s="121" t="s">
        <v>229</v>
      </c>
      <c r="L37" s="121" t="s">
        <v>229</v>
      </c>
      <c r="M37" s="121" t="s">
        <v>230</v>
      </c>
      <c r="N37" s="121" t="s">
        <v>230</v>
      </c>
      <c r="O37" s="121"/>
      <c r="P37" s="121" t="s">
        <v>139</v>
      </c>
      <c r="Q37" s="121" t="s">
        <v>231</v>
      </c>
      <c r="R37" s="121" t="s">
        <v>231</v>
      </c>
      <c r="S37" s="121" t="s">
        <v>232</v>
      </c>
      <c r="T37" s="121" t="s">
        <v>232</v>
      </c>
      <c r="U37" s="121"/>
      <c r="V37" s="121"/>
      <c r="W37" s="121"/>
      <c r="X37" s="121"/>
      <c r="Y37" s="121"/>
      <c r="Z37" s="121"/>
      <c r="AA37" s="121"/>
      <c r="AB37" s="121"/>
      <c r="AC37" s="131"/>
      <c r="AD37" s="132">
        <f t="shared" si="1"/>
        <v>26</v>
      </c>
      <c r="AE37" s="112" t="s">
        <v>207</v>
      </c>
      <c r="AF37" s="133">
        <v>3</v>
      </c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spans="1:32" ht="90.75" customHeight="1">
      <c r="A38" s="119" t="s">
        <v>233</v>
      </c>
      <c r="B38" s="120">
        <v>31</v>
      </c>
      <c r="C38" s="121" t="s">
        <v>220</v>
      </c>
      <c r="D38" s="121" t="s">
        <v>220</v>
      </c>
      <c r="E38" s="121" t="s">
        <v>219</v>
      </c>
      <c r="F38" s="121" t="s">
        <v>218</v>
      </c>
      <c r="G38" s="121"/>
      <c r="H38" s="124"/>
      <c r="I38" s="121"/>
      <c r="J38" s="121"/>
      <c r="K38" s="123"/>
      <c r="L38" s="121" t="s">
        <v>234</v>
      </c>
      <c r="M38" s="121" t="s">
        <v>222</v>
      </c>
      <c r="N38" s="121"/>
      <c r="O38" s="121" t="s">
        <v>223</v>
      </c>
      <c r="P38" s="121" t="s">
        <v>139</v>
      </c>
      <c r="Q38" s="123"/>
      <c r="R38" s="123"/>
      <c r="S38" s="121" t="s">
        <v>224</v>
      </c>
      <c r="T38" s="121"/>
      <c r="U38" s="121"/>
      <c r="V38" s="121" t="s">
        <v>235</v>
      </c>
      <c r="W38" s="121" t="s">
        <v>236</v>
      </c>
      <c r="X38" s="121" t="s">
        <v>236</v>
      </c>
      <c r="Y38" s="121"/>
      <c r="Z38" s="121"/>
      <c r="AA38" s="121"/>
      <c r="AB38" s="121"/>
      <c r="AC38" s="131"/>
      <c r="AD38" s="132">
        <f t="shared" si="1"/>
        <v>24</v>
      </c>
      <c r="AE38" s="112" t="s">
        <v>207</v>
      </c>
      <c r="AF38" s="133">
        <v>3</v>
      </c>
    </row>
    <row r="39" spans="1:32" ht="75" customHeight="1">
      <c r="A39" s="119" t="s">
        <v>237</v>
      </c>
      <c r="B39" s="120">
        <v>22</v>
      </c>
      <c r="C39" s="121" t="s">
        <v>238</v>
      </c>
      <c r="D39" s="121" t="s">
        <v>139</v>
      </c>
      <c r="E39" s="123"/>
      <c r="F39" s="121" t="s">
        <v>219</v>
      </c>
      <c r="G39" s="121" t="s">
        <v>239</v>
      </c>
      <c r="H39" s="121" t="s">
        <v>240</v>
      </c>
      <c r="I39" s="121"/>
      <c r="J39" s="121" t="s">
        <v>241</v>
      </c>
      <c r="K39" s="121" t="s">
        <v>242</v>
      </c>
      <c r="L39" s="123"/>
      <c r="M39" s="121"/>
      <c r="N39" s="122" t="s">
        <v>243</v>
      </c>
      <c r="O39" s="121"/>
      <c r="P39" s="121"/>
      <c r="Q39" s="121"/>
      <c r="R39" s="121" t="s">
        <v>238</v>
      </c>
      <c r="S39" s="121" t="s">
        <v>244</v>
      </c>
      <c r="T39" s="121"/>
      <c r="U39" s="121"/>
      <c r="V39" s="121" t="s">
        <v>245</v>
      </c>
      <c r="W39" s="121" t="s">
        <v>246</v>
      </c>
      <c r="X39" s="121"/>
      <c r="Y39" s="121"/>
      <c r="Z39" s="121"/>
      <c r="AA39" s="121"/>
      <c r="AB39" s="121"/>
      <c r="AC39" s="131"/>
      <c r="AD39" s="132">
        <f t="shared" si="1"/>
        <v>24</v>
      </c>
      <c r="AE39" s="112" t="s">
        <v>207</v>
      </c>
      <c r="AF39" s="133">
        <f aca="true" t="shared" si="2" ref="AF39:AF70">IF(COUNTIF(A39,"*五年*"),5,3)</f>
        <v>3</v>
      </c>
    </row>
    <row r="40" spans="1:32" ht="66.75" customHeight="1">
      <c r="A40" s="119" t="s">
        <v>247</v>
      </c>
      <c r="B40" s="120">
        <v>4</v>
      </c>
      <c r="C40" s="121" t="s">
        <v>248</v>
      </c>
      <c r="D40" s="121" t="s">
        <v>249</v>
      </c>
      <c r="E40" s="121" t="s">
        <v>250</v>
      </c>
      <c r="F40" s="121"/>
      <c r="G40" s="121" t="s">
        <v>59</v>
      </c>
      <c r="H40" s="121"/>
      <c r="I40" s="121" t="s">
        <v>251</v>
      </c>
      <c r="J40" s="121" t="s">
        <v>252</v>
      </c>
      <c r="K40" s="121"/>
      <c r="L40" s="121" t="s">
        <v>253</v>
      </c>
      <c r="M40" s="121"/>
      <c r="N40" s="122"/>
      <c r="O40" s="121" t="s">
        <v>252</v>
      </c>
      <c r="P40" s="121" t="s">
        <v>251</v>
      </c>
      <c r="Q40" s="121" t="s">
        <v>249</v>
      </c>
      <c r="R40" s="121" t="s">
        <v>248</v>
      </c>
      <c r="S40" s="123"/>
      <c r="T40" s="121" t="s">
        <v>254</v>
      </c>
      <c r="U40" s="121"/>
      <c r="V40" s="123"/>
      <c r="W40" s="121"/>
      <c r="X40" s="121"/>
      <c r="Y40" s="121"/>
      <c r="Z40" s="121"/>
      <c r="AA40" s="121"/>
      <c r="AB40" s="121"/>
      <c r="AC40" s="131"/>
      <c r="AD40" s="132">
        <f t="shared" si="1"/>
        <v>24</v>
      </c>
      <c r="AE40" s="112" t="s">
        <v>207</v>
      </c>
      <c r="AF40" s="133">
        <f t="shared" si="2"/>
        <v>3</v>
      </c>
    </row>
    <row r="41" spans="1:32" ht="96.75" customHeight="1">
      <c r="A41" s="119" t="s">
        <v>255</v>
      </c>
      <c r="B41" s="120">
        <v>32</v>
      </c>
      <c r="C41" s="121" t="s">
        <v>256</v>
      </c>
      <c r="D41" s="121" t="s">
        <v>256</v>
      </c>
      <c r="E41" s="122" t="s">
        <v>257</v>
      </c>
      <c r="F41" s="122" t="s">
        <v>257</v>
      </c>
      <c r="G41" s="121" t="s">
        <v>258</v>
      </c>
      <c r="H41" s="121" t="s">
        <v>258</v>
      </c>
      <c r="I41" s="121"/>
      <c r="J41" s="121"/>
      <c r="K41" s="121" t="s">
        <v>259</v>
      </c>
      <c r="L41" s="121" t="s">
        <v>259</v>
      </c>
      <c r="M41" s="121" t="s">
        <v>260</v>
      </c>
      <c r="N41" s="121" t="s">
        <v>260</v>
      </c>
      <c r="O41" s="121" t="s">
        <v>261</v>
      </c>
      <c r="P41" s="121" t="s">
        <v>261</v>
      </c>
      <c r="Q41" s="121"/>
      <c r="R41" s="121" t="s">
        <v>262</v>
      </c>
      <c r="S41" s="121"/>
      <c r="T41" s="121"/>
      <c r="U41" s="123"/>
      <c r="V41" s="123"/>
      <c r="W41" s="121"/>
      <c r="X41" s="121"/>
      <c r="Y41" s="121"/>
      <c r="Z41" s="121"/>
      <c r="AA41" s="121"/>
      <c r="AB41" s="121"/>
      <c r="AC41" s="131"/>
      <c r="AD41" s="132">
        <f t="shared" si="1"/>
        <v>26</v>
      </c>
      <c r="AE41" s="112" t="s">
        <v>207</v>
      </c>
      <c r="AF41" s="133">
        <f t="shared" si="2"/>
        <v>3</v>
      </c>
    </row>
    <row r="42" spans="1:32" ht="70.5" customHeight="1">
      <c r="A42" s="119" t="s">
        <v>263</v>
      </c>
      <c r="B42" s="120">
        <v>36</v>
      </c>
      <c r="C42" s="122"/>
      <c r="D42" s="121" t="s">
        <v>264</v>
      </c>
      <c r="E42" s="121" t="s">
        <v>265</v>
      </c>
      <c r="F42" s="121"/>
      <c r="G42" s="121" t="s">
        <v>266</v>
      </c>
      <c r="H42" s="122" t="s">
        <v>267</v>
      </c>
      <c r="I42" s="121"/>
      <c r="J42" s="121" t="s">
        <v>268</v>
      </c>
      <c r="K42" s="121" t="s">
        <v>264</v>
      </c>
      <c r="L42" s="122"/>
      <c r="M42" s="121" t="s">
        <v>269</v>
      </c>
      <c r="N42" s="121" t="s">
        <v>270</v>
      </c>
      <c r="O42" s="122" t="s">
        <v>271</v>
      </c>
      <c r="P42" s="121"/>
      <c r="Q42" s="121" t="s">
        <v>272</v>
      </c>
      <c r="R42" s="121" t="s">
        <v>273</v>
      </c>
      <c r="S42" s="121" t="s">
        <v>274</v>
      </c>
      <c r="T42" s="121"/>
      <c r="U42" s="121"/>
      <c r="V42" s="121"/>
      <c r="W42" s="121"/>
      <c r="X42" s="121"/>
      <c r="Y42" s="121"/>
      <c r="Z42" s="121"/>
      <c r="AA42" s="121"/>
      <c r="AB42" s="121"/>
      <c r="AC42" s="131"/>
      <c r="AD42" s="132">
        <f t="shared" si="1"/>
        <v>24</v>
      </c>
      <c r="AE42" s="112" t="s">
        <v>207</v>
      </c>
      <c r="AF42" s="133">
        <f t="shared" si="2"/>
        <v>3</v>
      </c>
    </row>
    <row r="43" spans="1:32" ht="82.5" customHeight="1">
      <c r="A43" s="119" t="s">
        <v>275</v>
      </c>
      <c r="B43" s="120">
        <v>38</v>
      </c>
      <c r="C43" s="121"/>
      <c r="D43" s="121"/>
      <c r="E43" s="121" t="s">
        <v>276</v>
      </c>
      <c r="F43" s="121" t="s">
        <v>276</v>
      </c>
      <c r="G43" s="121" t="s">
        <v>277</v>
      </c>
      <c r="H43" s="121" t="s">
        <v>277</v>
      </c>
      <c r="I43" s="121" t="s">
        <v>278</v>
      </c>
      <c r="J43" s="121" t="s">
        <v>278</v>
      </c>
      <c r="K43" s="123"/>
      <c r="L43" s="123"/>
      <c r="M43" s="121" t="s">
        <v>279</v>
      </c>
      <c r="N43" s="121" t="s">
        <v>279</v>
      </c>
      <c r="O43" s="122"/>
      <c r="P43" s="121" t="s">
        <v>265</v>
      </c>
      <c r="Q43" s="121" t="s">
        <v>280</v>
      </c>
      <c r="R43" s="121" t="s">
        <v>280</v>
      </c>
      <c r="S43" s="121" t="s">
        <v>281</v>
      </c>
      <c r="T43" s="121" t="s">
        <v>281</v>
      </c>
      <c r="U43" s="121"/>
      <c r="V43" s="121"/>
      <c r="W43" s="121"/>
      <c r="X43" s="121"/>
      <c r="Y43" s="121"/>
      <c r="Z43" s="121"/>
      <c r="AA43" s="121"/>
      <c r="AB43" s="121"/>
      <c r="AC43" s="131"/>
      <c r="AD43" s="132">
        <f t="shared" si="1"/>
        <v>26</v>
      </c>
      <c r="AE43" s="112" t="s">
        <v>207</v>
      </c>
      <c r="AF43" s="133">
        <f t="shared" si="2"/>
        <v>3</v>
      </c>
    </row>
    <row r="44" spans="1:32" ht="69" customHeight="1">
      <c r="A44" s="119" t="s">
        <v>282</v>
      </c>
      <c r="B44" s="120">
        <v>34</v>
      </c>
      <c r="C44" s="121"/>
      <c r="D44" s="122" t="s">
        <v>283</v>
      </c>
      <c r="E44" s="121" t="s">
        <v>284</v>
      </c>
      <c r="F44" s="121" t="s">
        <v>285</v>
      </c>
      <c r="G44" s="121"/>
      <c r="H44" s="121"/>
      <c r="I44" s="121" t="s">
        <v>268</v>
      </c>
      <c r="J44" s="121"/>
      <c r="K44" s="121"/>
      <c r="L44" s="121"/>
      <c r="M44" s="121" t="s">
        <v>168</v>
      </c>
      <c r="N44" s="121" t="s">
        <v>269</v>
      </c>
      <c r="O44" s="121"/>
      <c r="P44" s="122" t="s">
        <v>271</v>
      </c>
      <c r="Q44" s="121" t="s">
        <v>273</v>
      </c>
      <c r="R44" s="121" t="s">
        <v>286</v>
      </c>
      <c r="S44" s="121" t="s">
        <v>287</v>
      </c>
      <c r="T44" s="121"/>
      <c r="U44" s="121" t="s">
        <v>288</v>
      </c>
      <c r="V44" s="121" t="s">
        <v>289</v>
      </c>
      <c r="W44" s="121" t="s">
        <v>215</v>
      </c>
      <c r="X44" s="121"/>
      <c r="Y44" s="121"/>
      <c r="Z44" s="121"/>
      <c r="AA44" s="121"/>
      <c r="AB44" s="121"/>
      <c r="AC44" s="131"/>
      <c r="AD44" s="132">
        <f t="shared" si="1"/>
        <v>26</v>
      </c>
      <c r="AE44" s="112" t="s">
        <v>207</v>
      </c>
      <c r="AF44" s="133">
        <f t="shared" si="2"/>
        <v>3</v>
      </c>
    </row>
    <row r="45" spans="1:32" ht="86.25" customHeight="1">
      <c r="A45" s="119" t="s">
        <v>290</v>
      </c>
      <c r="B45" s="120">
        <v>28</v>
      </c>
      <c r="C45" s="121" t="s">
        <v>291</v>
      </c>
      <c r="D45" s="121" t="s">
        <v>291</v>
      </c>
      <c r="E45" s="121" t="s">
        <v>292</v>
      </c>
      <c r="F45" s="121" t="s">
        <v>293</v>
      </c>
      <c r="G45" s="124"/>
      <c r="H45" s="121" t="s">
        <v>294</v>
      </c>
      <c r="I45" s="121" t="s">
        <v>295</v>
      </c>
      <c r="J45" s="121" t="s">
        <v>295</v>
      </c>
      <c r="K45" s="121" t="s">
        <v>296</v>
      </c>
      <c r="L45" s="121"/>
      <c r="M45" s="122"/>
      <c r="N45" s="123"/>
      <c r="O45" s="123"/>
      <c r="P45" s="121" t="s">
        <v>296</v>
      </c>
      <c r="Q45" s="121" t="s">
        <v>297</v>
      </c>
      <c r="R45" s="121" t="s">
        <v>265</v>
      </c>
      <c r="S45" s="121" t="s">
        <v>220</v>
      </c>
      <c r="T45" s="121" t="s">
        <v>220</v>
      </c>
      <c r="U45" s="121"/>
      <c r="V45" s="121"/>
      <c r="W45" s="121"/>
      <c r="X45" s="121"/>
      <c r="Y45" s="121"/>
      <c r="Z45" s="121"/>
      <c r="AA45" s="121"/>
      <c r="AB45" s="121"/>
      <c r="AC45" s="131"/>
      <c r="AD45" s="132">
        <f t="shared" si="1"/>
        <v>26</v>
      </c>
      <c r="AE45" s="112" t="s">
        <v>207</v>
      </c>
      <c r="AF45" s="133">
        <f t="shared" si="2"/>
        <v>3</v>
      </c>
    </row>
    <row r="46" spans="1:32" ht="86.25" customHeight="1">
      <c r="A46" s="119" t="s">
        <v>298</v>
      </c>
      <c r="B46" s="120">
        <v>17</v>
      </c>
      <c r="C46" s="123"/>
      <c r="D46" s="121" t="s">
        <v>299</v>
      </c>
      <c r="E46" s="122" t="s">
        <v>300</v>
      </c>
      <c r="F46" s="121" t="s">
        <v>301</v>
      </c>
      <c r="G46" s="121" t="s">
        <v>302</v>
      </c>
      <c r="H46" s="121" t="s">
        <v>303</v>
      </c>
      <c r="I46" s="121" t="s">
        <v>304</v>
      </c>
      <c r="J46" s="121"/>
      <c r="K46" s="121" t="s">
        <v>302</v>
      </c>
      <c r="L46" s="122"/>
      <c r="M46" s="121"/>
      <c r="N46" s="121" t="s">
        <v>305</v>
      </c>
      <c r="O46" s="122" t="s">
        <v>306</v>
      </c>
      <c r="P46" s="121" t="s">
        <v>304</v>
      </c>
      <c r="Q46" s="121" t="s">
        <v>265</v>
      </c>
      <c r="R46" s="121"/>
      <c r="S46" s="122" t="s">
        <v>307</v>
      </c>
      <c r="T46" s="122" t="s">
        <v>308</v>
      </c>
      <c r="U46" s="121" t="s">
        <v>309</v>
      </c>
      <c r="V46" s="121"/>
      <c r="W46" s="121"/>
      <c r="X46" s="121"/>
      <c r="Y46" s="121"/>
      <c r="Z46" s="121"/>
      <c r="AA46" s="121"/>
      <c r="AB46" s="121"/>
      <c r="AC46" s="131"/>
      <c r="AD46" s="132">
        <f t="shared" si="1"/>
        <v>28</v>
      </c>
      <c r="AE46" s="112" t="s">
        <v>207</v>
      </c>
      <c r="AF46" s="133">
        <f t="shared" si="2"/>
        <v>3</v>
      </c>
    </row>
    <row r="47" spans="1:32" ht="123.75" customHeight="1">
      <c r="A47" s="119" t="s">
        <v>310</v>
      </c>
      <c r="B47" s="120">
        <v>35</v>
      </c>
      <c r="C47" s="121"/>
      <c r="D47" s="122"/>
      <c r="E47" s="121" t="s">
        <v>311</v>
      </c>
      <c r="F47" s="121" t="s">
        <v>311</v>
      </c>
      <c r="G47" s="121"/>
      <c r="H47" s="121"/>
      <c r="I47" s="121" t="s">
        <v>312</v>
      </c>
      <c r="J47" s="121" t="s">
        <v>312</v>
      </c>
      <c r="K47" s="121" t="s">
        <v>313</v>
      </c>
      <c r="L47" s="121" t="s">
        <v>313</v>
      </c>
      <c r="M47" s="121"/>
      <c r="N47" s="121"/>
      <c r="O47" s="123"/>
      <c r="P47" s="123"/>
      <c r="Q47" s="121" t="s">
        <v>312</v>
      </c>
      <c r="R47" s="121" t="s">
        <v>312</v>
      </c>
      <c r="S47" s="123"/>
      <c r="T47" s="123"/>
      <c r="U47" s="121" t="s">
        <v>314</v>
      </c>
      <c r="V47" s="121" t="s">
        <v>314</v>
      </c>
      <c r="W47" s="121" t="s">
        <v>311</v>
      </c>
      <c r="X47" s="121" t="s">
        <v>311</v>
      </c>
      <c r="Y47" s="121"/>
      <c r="Z47" s="121"/>
      <c r="AA47" s="121"/>
      <c r="AB47" s="121"/>
      <c r="AC47" s="131"/>
      <c r="AD47" s="132">
        <f t="shared" si="1"/>
        <v>24</v>
      </c>
      <c r="AE47" s="112" t="s">
        <v>315</v>
      </c>
      <c r="AF47" s="133">
        <f t="shared" si="2"/>
        <v>5</v>
      </c>
    </row>
    <row r="48" spans="1:32" ht="98.25" customHeight="1">
      <c r="A48" s="119" t="s">
        <v>316</v>
      </c>
      <c r="B48" s="120">
        <v>37</v>
      </c>
      <c r="C48" s="121" t="s">
        <v>317</v>
      </c>
      <c r="D48" s="121" t="s">
        <v>317</v>
      </c>
      <c r="E48" s="121" t="s">
        <v>318</v>
      </c>
      <c r="F48" s="121" t="s">
        <v>318</v>
      </c>
      <c r="G48" s="122" t="s">
        <v>311</v>
      </c>
      <c r="H48" s="121" t="s">
        <v>311</v>
      </c>
      <c r="I48" s="121"/>
      <c r="J48" s="121"/>
      <c r="K48" s="121"/>
      <c r="L48" s="122"/>
      <c r="M48" s="121" t="s">
        <v>311</v>
      </c>
      <c r="N48" s="121" t="s">
        <v>311</v>
      </c>
      <c r="O48" s="121"/>
      <c r="P48" s="121"/>
      <c r="Q48" s="121" t="s">
        <v>317</v>
      </c>
      <c r="R48" s="121" t="s">
        <v>317</v>
      </c>
      <c r="S48" s="121" t="s">
        <v>318</v>
      </c>
      <c r="T48" s="121" t="s">
        <v>318</v>
      </c>
      <c r="U48" s="121"/>
      <c r="V48" s="121"/>
      <c r="W48" s="121"/>
      <c r="X48" s="121"/>
      <c r="Y48" s="121"/>
      <c r="Z48" s="121"/>
      <c r="AA48" s="121"/>
      <c r="AB48" s="121"/>
      <c r="AC48" s="131"/>
      <c r="AD48" s="132">
        <f t="shared" si="1"/>
        <v>24</v>
      </c>
      <c r="AE48" s="112" t="s">
        <v>315</v>
      </c>
      <c r="AF48" s="133">
        <f t="shared" si="2"/>
        <v>5</v>
      </c>
    </row>
    <row r="49" spans="1:32" ht="104.25" customHeight="1">
      <c r="A49" s="119" t="s">
        <v>319</v>
      </c>
      <c r="B49" s="120">
        <v>37</v>
      </c>
      <c r="C49" s="121" t="s">
        <v>320</v>
      </c>
      <c r="D49" s="122" t="s">
        <v>320</v>
      </c>
      <c r="E49" s="121"/>
      <c r="F49" s="122"/>
      <c r="G49" s="121"/>
      <c r="H49" s="121"/>
      <c r="I49" s="121" t="s">
        <v>318</v>
      </c>
      <c r="J49" s="121" t="s">
        <v>318</v>
      </c>
      <c r="K49" s="121"/>
      <c r="L49" s="122"/>
      <c r="M49" s="121" t="s">
        <v>317</v>
      </c>
      <c r="N49" s="121" t="s">
        <v>317</v>
      </c>
      <c r="O49" s="121" t="s">
        <v>318</v>
      </c>
      <c r="P49" s="121" t="s">
        <v>318</v>
      </c>
      <c r="Q49" s="121" t="s">
        <v>320</v>
      </c>
      <c r="R49" s="122" t="s">
        <v>320</v>
      </c>
      <c r="S49" s="121"/>
      <c r="T49" s="121"/>
      <c r="U49" s="121"/>
      <c r="V49" s="121"/>
      <c r="W49" s="121" t="s">
        <v>317</v>
      </c>
      <c r="X49" s="121" t="s">
        <v>317</v>
      </c>
      <c r="Y49" s="121"/>
      <c r="Z49" s="121"/>
      <c r="AA49" s="121"/>
      <c r="AB49" s="121"/>
      <c r="AC49" s="131"/>
      <c r="AD49" s="132">
        <f t="shared" si="1"/>
        <v>24</v>
      </c>
      <c r="AE49" s="112" t="s">
        <v>315</v>
      </c>
      <c r="AF49" s="133">
        <f t="shared" si="2"/>
        <v>5</v>
      </c>
    </row>
    <row r="50" spans="1:32" ht="99.75" customHeight="1">
      <c r="A50" s="119" t="s">
        <v>321</v>
      </c>
      <c r="B50" s="120">
        <v>37</v>
      </c>
      <c r="C50" s="121"/>
      <c r="D50" s="122"/>
      <c r="E50" s="121" t="s">
        <v>322</v>
      </c>
      <c r="F50" s="121" t="s">
        <v>322</v>
      </c>
      <c r="G50" s="121" t="s">
        <v>323</v>
      </c>
      <c r="H50" s="121" t="s">
        <v>323</v>
      </c>
      <c r="I50" s="123"/>
      <c r="J50" s="123"/>
      <c r="K50" s="121" t="s">
        <v>324</v>
      </c>
      <c r="L50" s="121" t="s">
        <v>324</v>
      </c>
      <c r="M50" s="121" t="s">
        <v>322</v>
      </c>
      <c r="N50" s="121" t="s">
        <v>322</v>
      </c>
      <c r="O50" s="121" t="s">
        <v>320</v>
      </c>
      <c r="P50" s="121" t="s">
        <v>320</v>
      </c>
      <c r="Q50" s="121"/>
      <c r="R50" s="121"/>
      <c r="S50" s="123"/>
      <c r="T50" s="123"/>
      <c r="U50" s="123"/>
      <c r="V50" s="123"/>
      <c r="W50" s="121" t="s">
        <v>323</v>
      </c>
      <c r="X50" s="121" t="s">
        <v>323</v>
      </c>
      <c r="Y50" s="121"/>
      <c r="Z50" s="121"/>
      <c r="AA50" s="121"/>
      <c r="AB50" s="121"/>
      <c r="AC50" s="131"/>
      <c r="AD50" s="132">
        <f t="shared" si="1"/>
        <v>24</v>
      </c>
      <c r="AE50" s="112" t="s">
        <v>315</v>
      </c>
      <c r="AF50" s="133">
        <f t="shared" si="2"/>
        <v>5</v>
      </c>
    </row>
    <row r="51" spans="1:32" ht="88.5" customHeight="1">
      <c r="A51" s="119" t="s">
        <v>325</v>
      </c>
      <c r="B51" s="120">
        <v>35</v>
      </c>
      <c r="C51" s="121" t="s">
        <v>326</v>
      </c>
      <c r="D51" s="121" t="s">
        <v>326</v>
      </c>
      <c r="E51" s="121"/>
      <c r="F51" s="121"/>
      <c r="G51" s="122" t="s">
        <v>327</v>
      </c>
      <c r="H51" s="122" t="s">
        <v>327</v>
      </c>
      <c r="I51" s="125" t="s">
        <v>328</v>
      </c>
      <c r="J51" s="125" t="s">
        <v>328</v>
      </c>
      <c r="K51" s="122" t="s">
        <v>329</v>
      </c>
      <c r="L51" s="121" t="s">
        <v>326</v>
      </c>
      <c r="M51" s="123"/>
      <c r="N51" s="121"/>
      <c r="O51" s="121"/>
      <c r="P51" s="122"/>
      <c r="Q51" s="122" t="s">
        <v>329</v>
      </c>
      <c r="R51" s="121" t="s">
        <v>329</v>
      </c>
      <c r="S51" s="124"/>
      <c r="T51" s="125" t="s">
        <v>328</v>
      </c>
      <c r="U51" s="121"/>
      <c r="V51" s="121"/>
      <c r="W51" s="122" t="s">
        <v>327</v>
      </c>
      <c r="X51" s="121"/>
      <c r="Y51" s="121"/>
      <c r="Z51" s="121"/>
      <c r="AA51" s="121"/>
      <c r="AB51" s="121"/>
      <c r="AC51" s="131"/>
      <c r="AD51" s="132">
        <f t="shared" si="1"/>
        <v>24</v>
      </c>
      <c r="AE51" s="112" t="s">
        <v>315</v>
      </c>
      <c r="AF51" s="133">
        <f t="shared" si="2"/>
        <v>5</v>
      </c>
    </row>
    <row r="52" spans="1:32" ht="83.25" customHeight="1">
      <c r="A52" s="119" t="s">
        <v>330</v>
      </c>
      <c r="B52" s="120">
        <v>31</v>
      </c>
      <c r="C52" s="122"/>
      <c r="D52" s="122"/>
      <c r="E52" s="121" t="s">
        <v>331</v>
      </c>
      <c r="F52" s="121" t="s">
        <v>331</v>
      </c>
      <c r="G52" s="121"/>
      <c r="H52" s="121"/>
      <c r="I52" s="121" t="s">
        <v>332</v>
      </c>
      <c r="J52" s="121" t="s">
        <v>332</v>
      </c>
      <c r="K52" s="122" t="s">
        <v>333</v>
      </c>
      <c r="L52" s="121" t="s">
        <v>333</v>
      </c>
      <c r="M52" s="122" t="s">
        <v>334</v>
      </c>
      <c r="N52" s="122" t="s">
        <v>334</v>
      </c>
      <c r="O52" s="121"/>
      <c r="P52" s="121"/>
      <c r="Q52" s="122" t="s">
        <v>332</v>
      </c>
      <c r="R52" s="122" t="s">
        <v>332</v>
      </c>
      <c r="S52" s="122" t="s">
        <v>333</v>
      </c>
      <c r="T52" s="121" t="s">
        <v>333</v>
      </c>
      <c r="U52" s="121"/>
      <c r="V52" s="121"/>
      <c r="W52" s="121"/>
      <c r="X52" s="121"/>
      <c r="Y52" s="121"/>
      <c r="Z52" s="121"/>
      <c r="AA52" s="121"/>
      <c r="AB52" s="121"/>
      <c r="AC52" s="131"/>
      <c r="AD52" s="132">
        <f t="shared" si="1"/>
        <v>24</v>
      </c>
      <c r="AE52" s="112" t="s">
        <v>315</v>
      </c>
      <c r="AF52" s="133">
        <f t="shared" si="2"/>
        <v>5</v>
      </c>
    </row>
    <row r="53" spans="1:32" ht="91.5" customHeight="1">
      <c r="A53" s="119" t="s">
        <v>335</v>
      </c>
      <c r="B53" s="120">
        <v>7</v>
      </c>
      <c r="C53" s="121"/>
      <c r="D53" s="122" t="s">
        <v>336</v>
      </c>
      <c r="E53" s="121" t="s">
        <v>337</v>
      </c>
      <c r="F53" s="122" t="s">
        <v>337</v>
      </c>
      <c r="G53" s="122"/>
      <c r="H53" s="122"/>
      <c r="I53" s="122" t="s">
        <v>338</v>
      </c>
      <c r="J53" s="121" t="s">
        <v>338</v>
      </c>
      <c r="K53" s="121" t="s">
        <v>339</v>
      </c>
      <c r="L53" s="122"/>
      <c r="M53" s="121" t="s">
        <v>340</v>
      </c>
      <c r="N53" s="121" t="s">
        <v>340</v>
      </c>
      <c r="O53" s="121" t="s">
        <v>341</v>
      </c>
      <c r="P53" s="121"/>
      <c r="Q53" s="121" t="s">
        <v>342</v>
      </c>
      <c r="R53" s="121"/>
      <c r="S53" s="122" t="s">
        <v>343</v>
      </c>
      <c r="T53" s="122" t="s">
        <v>343</v>
      </c>
      <c r="U53" s="121"/>
      <c r="V53" s="121"/>
      <c r="W53" s="121"/>
      <c r="X53" s="121"/>
      <c r="Y53" s="121"/>
      <c r="Z53" s="121"/>
      <c r="AA53" s="121"/>
      <c r="AB53" s="121"/>
      <c r="AC53" s="131"/>
      <c r="AD53" s="132">
        <f t="shared" si="1"/>
        <v>24</v>
      </c>
      <c r="AE53" s="112" t="s">
        <v>315</v>
      </c>
      <c r="AF53" s="133">
        <f t="shared" si="2"/>
        <v>5</v>
      </c>
    </row>
    <row r="54" spans="1:32" ht="66.75" customHeight="1">
      <c r="A54" s="119" t="s">
        <v>344</v>
      </c>
      <c r="B54" s="120">
        <v>51</v>
      </c>
      <c r="C54" s="121"/>
      <c r="D54" s="121"/>
      <c r="E54" s="122" t="s">
        <v>345</v>
      </c>
      <c r="F54" s="122" t="s">
        <v>345</v>
      </c>
      <c r="G54" s="121" t="s">
        <v>346</v>
      </c>
      <c r="H54" s="121" t="s">
        <v>346</v>
      </c>
      <c r="I54" s="121" t="s">
        <v>347</v>
      </c>
      <c r="J54" s="121" t="s">
        <v>347</v>
      </c>
      <c r="K54" s="122"/>
      <c r="L54" s="121" t="s">
        <v>339</v>
      </c>
      <c r="M54" s="122"/>
      <c r="N54" s="121"/>
      <c r="O54" s="121" t="s">
        <v>348</v>
      </c>
      <c r="P54" s="121" t="s">
        <v>348</v>
      </c>
      <c r="Q54" s="121"/>
      <c r="R54" s="122"/>
      <c r="S54" s="121" t="s">
        <v>346</v>
      </c>
      <c r="T54" s="122"/>
      <c r="U54" s="121" t="s">
        <v>349</v>
      </c>
      <c r="V54" s="121" t="s">
        <v>350</v>
      </c>
      <c r="W54" s="121"/>
      <c r="X54" s="121"/>
      <c r="Y54" s="121"/>
      <c r="Z54" s="121"/>
      <c r="AA54" s="121"/>
      <c r="AB54" s="121"/>
      <c r="AC54" s="131"/>
      <c r="AD54" s="132">
        <f t="shared" si="1"/>
        <v>24</v>
      </c>
      <c r="AE54" s="112" t="s">
        <v>315</v>
      </c>
      <c r="AF54" s="133">
        <f t="shared" si="2"/>
        <v>5</v>
      </c>
    </row>
    <row r="55" spans="1:32" ht="86.25" customHeight="1">
      <c r="A55" s="119" t="s">
        <v>351</v>
      </c>
      <c r="B55" s="120">
        <v>36</v>
      </c>
      <c r="C55" s="122" t="s">
        <v>352</v>
      </c>
      <c r="D55" s="121" t="s">
        <v>352</v>
      </c>
      <c r="E55" s="121" t="s">
        <v>349</v>
      </c>
      <c r="F55" s="121" t="s">
        <v>349</v>
      </c>
      <c r="G55" s="122" t="s">
        <v>353</v>
      </c>
      <c r="H55" s="122" t="s">
        <v>353</v>
      </c>
      <c r="K55" s="121" t="s">
        <v>348</v>
      </c>
      <c r="L55" s="121" t="s">
        <v>348</v>
      </c>
      <c r="M55" s="122"/>
      <c r="N55" s="122"/>
      <c r="O55" s="121" t="s">
        <v>339</v>
      </c>
      <c r="P55" s="122"/>
      <c r="Q55" s="122"/>
      <c r="R55" s="122"/>
      <c r="S55" s="122"/>
      <c r="T55" s="121" t="s">
        <v>346</v>
      </c>
      <c r="U55" s="121" t="s">
        <v>350</v>
      </c>
      <c r="V55" s="121" t="s">
        <v>349</v>
      </c>
      <c r="W55" s="121"/>
      <c r="X55" s="121"/>
      <c r="Y55" s="121"/>
      <c r="Z55" s="121"/>
      <c r="AA55" s="121"/>
      <c r="AB55" s="121"/>
      <c r="AC55" s="131"/>
      <c r="AD55" s="132">
        <f t="shared" si="1"/>
        <v>24</v>
      </c>
      <c r="AE55" s="112" t="s">
        <v>315</v>
      </c>
      <c r="AF55" s="133">
        <f t="shared" si="2"/>
        <v>5</v>
      </c>
    </row>
    <row r="56" spans="1:32" ht="86.25" customHeight="1">
      <c r="A56" s="119" t="s">
        <v>354</v>
      </c>
      <c r="B56" s="120">
        <v>40</v>
      </c>
      <c r="C56" s="125" t="s">
        <v>328</v>
      </c>
      <c r="D56" s="125" t="s">
        <v>328</v>
      </c>
      <c r="E56" s="121"/>
      <c r="F56" s="121" t="s">
        <v>355</v>
      </c>
      <c r="G56" s="121" t="s">
        <v>356</v>
      </c>
      <c r="H56" s="121" t="s">
        <v>356</v>
      </c>
      <c r="I56" s="121" t="s">
        <v>50</v>
      </c>
      <c r="J56" s="121"/>
      <c r="K56" s="121"/>
      <c r="L56" s="121" t="s">
        <v>356</v>
      </c>
      <c r="M56" s="121" t="s">
        <v>327</v>
      </c>
      <c r="N56" s="121" t="s">
        <v>327</v>
      </c>
      <c r="O56" s="121"/>
      <c r="P56" s="121"/>
      <c r="Q56" s="121" t="s">
        <v>357</v>
      </c>
      <c r="R56" s="121" t="s">
        <v>357</v>
      </c>
      <c r="S56" s="125" t="s">
        <v>328</v>
      </c>
      <c r="T56" s="124"/>
      <c r="U56" s="121"/>
      <c r="V56" s="121"/>
      <c r="W56" s="121"/>
      <c r="X56" s="122" t="s">
        <v>327</v>
      </c>
      <c r="Y56" s="121"/>
      <c r="Z56" s="121"/>
      <c r="AA56" s="121"/>
      <c r="AB56" s="121"/>
      <c r="AC56" s="131"/>
      <c r="AD56" s="132">
        <f t="shared" si="1"/>
        <v>26</v>
      </c>
      <c r="AE56" s="112" t="s">
        <v>315</v>
      </c>
      <c r="AF56" s="133">
        <f t="shared" si="2"/>
        <v>3</v>
      </c>
    </row>
    <row r="57" spans="1:32" ht="86.25" customHeight="1">
      <c r="A57" s="119" t="s">
        <v>358</v>
      </c>
      <c r="B57" s="120">
        <v>36</v>
      </c>
      <c r="C57" s="121"/>
      <c r="D57" s="121"/>
      <c r="E57" s="121" t="s">
        <v>359</v>
      </c>
      <c r="F57" s="121" t="s">
        <v>359</v>
      </c>
      <c r="G57" s="121" t="s">
        <v>360</v>
      </c>
      <c r="H57" s="121" t="s">
        <v>360</v>
      </c>
      <c r="I57" s="121"/>
      <c r="J57" s="121"/>
      <c r="K57" s="121"/>
      <c r="L57" s="121"/>
      <c r="M57" s="121" t="s">
        <v>361</v>
      </c>
      <c r="N57" s="121" t="s">
        <v>361</v>
      </c>
      <c r="O57" s="121" t="s">
        <v>362</v>
      </c>
      <c r="P57" s="121" t="s">
        <v>361</v>
      </c>
      <c r="Q57" s="121"/>
      <c r="R57" s="122" t="s">
        <v>68</v>
      </c>
      <c r="S57" s="121" t="s">
        <v>363</v>
      </c>
      <c r="T57" s="121" t="s">
        <v>363</v>
      </c>
      <c r="U57" s="121"/>
      <c r="V57" s="121"/>
      <c r="W57" s="121"/>
      <c r="X57" s="121"/>
      <c r="Y57" s="121"/>
      <c r="Z57" s="121"/>
      <c r="AA57" s="121"/>
      <c r="AB57" s="121"/>
      <c r="AC57" s="131"/>
      <c r="AD57" s="132">
        <f t="shared" si="1"/>
        <v>22</v>
      </c>
      <c r="AE57" s="112" t="s">
        <v>315</v>
      </c>
      <c r="AF57" s="133">
        <f t="shared" si="2"/>
        <v>5</v>
      </c>
    </row>
    <row r="58" spans="1:32" ht="86.25" customHeight="1">
      <c r="A58" s="119" t="s">
        <v>364</v>
      </c>
      <c r="B58" s="120">
        <v>28</v>
      </c>
      <c r="C58" s="121" t="s">
        <v>365</v>
      </c>
      <c r="D58" s="121" t="s">
        <v>365</v>
      </c>
      <c r="E58" s="121"/>
      <c r="F58" s="121" t="s">
        <v>50</v>
      </c>
      <c r="G58" s="121" t="s">
        <v>366</v>
      </c>
      <c r="H58" s="121"/>
      <c r="I58" s="122"/>
      <c r="J58" s="122"/>
      <c r="K58" s="121" t="s">
        <v>365</v>
      </c>
      <c r="L58" s="121" t="s">
        <v>367</v>
      </c>
      <c r="M58" s="121" t="s">
        <v>368</v>
      </c>
      <c r="N58" s="121" t="s">
        <v>368</v>
      </c>
      <c r="O58" s="121"/>
      <c r="P58" s="121"/>
      <c r="Q58" s="121"/>
      <c r="R58" s="121"/>
      <c r="S58" s="121" t="s">
        <v>366</v>
      </c>
      <c r="T58" s="121" t="s">
        <v>366</v>
      </c>
      <c r="U58" s="121" t="s">
        <v>369</v>
      </c>
      <c r="V58" s="121" t="s">
        <v>369</v>
      </c>
      <c r="W58" s="121" t="s">
        <v>368</v>
      </c>
      <c r="X58" s="121"/>
      <c r="Y58" s="121"/>
      <c r="Z58" s="121"/>
      <c r="AA58" s="121"/>
      <c r="AB58" s="121"/>
      <c r="AC58" s="131"/>
      <c r="AD58" s="132">
        <f t="shared" si="1"/>
        <v>26</v>
      </c>
      <c r="AE58" s="112" t="s">
        <v>315</v>
      </c>
      <c r="AF58" s="133">
        <f t="shared" si="2"/>
        <v>3</v>
      </c>
    </row>
    <row r="59" spans="1:32" ht="104.25" customHeight="1">
      <c r="A59" s="119" t="s">
        <v>370</v>
      </c>
      <c r="B59" s="120">
        <v>29</v>
      </c>
      <c r="C59" s="121" t="s">
        <v>366</v>
      </c>
      <c r="D59" s="121" t="s">
        <v>366</v>
      </c>
      <c r="E59" s="121"/>
      <c r="F59" s="121" t="s">
        <v>50</v>
      </c>
      <c r="G59" s="121"/>
      <c r="H59" s="121"/>
      <c r="I59" s="121" t="s">
        <v>368</v>
      </c>
      <c r="J59" s="121" t="s">
        <v>368</v>
      </c>
      <c r="K59" s="121" t="s">
        <v>366</v>
      </c>
      <c r="L59" s="121" t="s">
        <v>365</v>
      </c>
      <c r="M59" s="121" t="s">
        <v>367</v>
      </c>
      <c r="N59" s="121"/>
      <c r="O59" s="121" t="s">
        <v>365</v>
      </c>
      <c r="P59" s="121" t="s">
        <v>365</v>
      </c>
      <c r="Q59" s="121"/>
      <c r="R59" s="121"/>
      <c r="S59" s="121" t="s">
        <v>371</v>
      </c>
      <c r="T59" s="121" t="s">
        <v>371</v>
      </c>
      <c r="U59" s="121"/>
      <c r="V59" s="121" t="s">
        <v>368</v>
      </c>
      <c r="W59" s="122"/>
      <c r="X59" s="122"/>
      <c r="Y59" s="122"/>
      <c r="Z59" s="122"/>
      <c r="AA59" s="122"/>
      <c r="AB59" s="122"/>
      <c r="AC59" s="135"/>
      <c r="AD59" s="132">
        <f t="shared" si="1"/>
        <v>26</v>
      </c>
      <c r="AE59" s="112" t="s">
        <v>315</v>
      </c>
      <c r="AF59" s="133">
        <f t="shared" si="2"/>
        <v>3</v>
      </c>
    </row>
    <row r="60" spans="1:32" ht="108" customHeight="1">
      <c r="A60" s="119" t="s">
        <v>372</v>
      </c>
      <c r="B60" s="120">
        <v>21</v>
      </c>
      <c r="C60" s="121"/>
      <c r="D60" s="121"/>
      <c r="E60" s="121"/>
      <c r="F60" s="121" t="s">
        <v>50</v>
      </c>
      <c r="G60" s="121"/>
      <c r="H60" s="121" t="s">
        <v>366</v>
      </c>
      <c r="I60" s="121"/>
      <c r="J60" s="121"/>
      <c r="K60" s="121" t="s">
        <v>367</v>
      </c>
      <c r="L60" s="121"/>
      <c r="M60" s="121" t="s">
        <v>365</v>
      </c>
      <c r="N60" s="121"/>
      <c r="O60" s="121" t="s">
        <v>366</v>
      </c>
      <c r="P60" s="121" t="s">
        <v>366</v>
      </c>
      <c r="Q60" s="121" t="s">
        <v>368</v>
      </c>
      <c r="R60" s="121" t="s">
        <v>368</v>
      </c>
      <c r="S60" s="121" t="s">
        <v>365</v>
      </c>
      <c r="T60" s="121" t="s">
        <v>365</v>
      </c>
      <c r="U60" s="121" t="s">
        <v>368</v>
      </c>
      <c r="V60" s="121"/>
      <c r="W60" s="121" t="s">
        <v>369</v>
      </c>
      <c r="X60" s="121" t="s">
        <v>369</v>
      </c>
      <c r="Y60" s="121"/>
      <c r="Z60" s="121"/>
      <c r="AA60" s="121"/>
      <c r="AB60" s="121"/>
      <c r="AC60" s="131"/>
      <c r="AD60" s="132">
        <f t="shared" si="1"/>
        <v>26</v>
      </c>
      <c r="AE60" s="112" t="s">
        <v>315</v>
      </c>
      <c r="AF60" s="133">
        <f t="shared" si="2"/>
        <v>3</v>
      </c>
    </row>
    <row r="61" spans="1:32" ht="108.75" customHeight="1">
      <c r="A61" s="119" t="s">
        <v>373</v>
      </c>
      <c r="B61" s="120">
        <v>9</v>
      </c>
      <c r="C61" s="121" t="s">
        <v>317</v>
      </c>
      <c r="D61" s="121" t="s">
        <v>317</v>
      </c>
      <c r="E61" s="121" t="s">
        <v>318</v>
      </c>
      <c r="F61" s="121" t="s">
        <v>318</v>
      </c>
      <c r="G61" s="122" t="s">
        <v>311</v>
      </c>
      <c r="H61" s="121" t="s">
        <v>311</v>
      </c>
      <c r="I61" s="121"/>
      <c r="J61" s="121" t="s">
        <v>50</v>
      </c>
      <c r="K61" s="122"/>
      <c r="L61" s="121"/>
      <c r="M61" s="121" t="s">
        <v>311</v>
      </c>
      <c r="N61" s="121" t="s">
        <v>311</v>
      </c>
      <c r="O61" s="121"/>
      <c r="P61" s="121"/>
      <c r="Q61" s="121" t="s">
        <v>317</v>
      </c>
      <c r="R61" s="121" t="s">
        <v>317</v>
      </c>
      <c r="S61" s="121" t="s">
        <v>318</v>
      </c>
      <c r="T61" s="121" t="s">
        <v>318</v>
      </c>
      <c r="U61" s="121"/>
      <c r="V61" s="121"/>
      <c r="W61" s="121"/>
      <c r="X61" s="121"/>
      <c r="Y61" s="121"/>
      <c r="Z61" s="121"/>
      <c r="AA61" s="121"/>
      <c r="AB61" s="121"/>
      <c r="AC61" s="131"/>
      <c r="AD61" s="132">
        <f t="shared" si="1"/>
        <v>26</v>
      </c>
      <c r="AE61" s="112" t="s">
        <v>315</v>
      </c>
      <c r="AF61" s="133">
        <f t="shared" si="2"/>
        <v>3</v>
      </c>
    </row>
    <row r="62" spans="1:32" ht="98.25" customHeight="1">
      <c r="A62" s="119" t="s">
        <v>374</v>
      </c>
      <c r="B62" s="120">
        <v>48</v>
      </c>
      <c r="C62" s="121" t="s">
        <v>375</v>
      </c>
      <c r="D62" s="121"/>
      <c r="E62" s="121"/>
      <c r="F62" s="121" t="s">
        <v>149</v>
      </c>
      <c r="G62" s="121" t="s">
        <v>376</v>
      </c>
      <c r="H62" s="121"/>
      <c r="I62" s="121"/>
      <c r="J62" s="122"/>
      <c r="K62" s="121" t="s">
        <v>377</v>
      </c>
      <c r="L62" s="121" t="s">
        <v>378</v>
      </c>
      <c r="M62" s="121" t="s">
        <v>379</v>
      </c>
      <c r="N62" s="121" t="s">
        <v>379</v>
      </c>
      <c r="O62" s="121" t="s">
        <v>380</v>
      </c>
      <c r="P62" s="121" t="s">
        <v>381</v>
      </c>
      <c r="Q62" s="121" t="s">
        <v>378</v>
      </c>
      <c r="R62" s="122"/>
      <c r="S62" s="121" t="s">
        <v>382</v>
      </c>
      <c r="T62" s="121" t="s">
        <v>59</v>
      </c>
      <c r="U62" s="121"/>
      <c r="V62" s="121"/>
      <c r="W62" s="121"/>
      <c r="X62" s="121"/>
      <c r="Y62" s="121"/>
      <c r="Z62" s="121"/>
      <c r="AA62" s="121"/>
      <c r="AB62" s="121"/>
      <c r="AC62" s="131"/>
      <c r="AD62" s="132">
        <f t="shared" si="1"/>
        <v>24</v>
      </c>
      <c r="AE62" s="112" t="s">
        <v>315</v>
      </c>
      <c r="AF62" s="133">
        <f t="shared" si="2"/>
        <v>5</v>
      </c>
    </row>
    <row r="63" spans="1:32" ht="96" customHeight="1">
      <c r="A63" s="119" t="s">
        <v>383</v>
      </c>
      <c r="B63" s="120">
        <v>40</v>
      </c>
      <c r="C63" s="121" t="s">
        <v>384</v>
      </c>
      <c r="D63" s="121" t="s">
        <v>384</v>
      </c>
      <c r="E63" s="122"/>
      <c r="F63" s="121" t="s">
        <v>265</v>
      </c>
      <c r="G63" s="121" t="s">
        <v>385</v>
      </c>
      <c r="H63" s="121" t="s">
        <v>386</v>
      </c>
      <c r="I63" s="121" t="s">
        <v>384</v>
      </c>
      <c r="J63" s="121"/>
      <c r="K63" s="121" t="s">
        <v>387</v>
      </c>
      <c r="L63" s="121" t="s">
        <v>387</v>
      </c>
      <c r="M63" s="121"/>
      <c r="N63" s="121"/>
      <c r="O63" s="121"/>
      <c r="P63" s="121"/>
      <c r="Q63" s="121" t="s">
        <v>387</v>
      </c>
      <c r="R63" s="121" t="s">
        <v>387</v>
      </c>
      <c r="S63" s="121" t="s">
        <v>385</v>
      </c>
      <c r="T63" s="121" t="s">
        <v>388</v>
      </c>
      <c r="U63" s="121"/>
      <c r="V63" s="121"/>
      <c r="W63" s="121"/>
      <c r="X63" s="121"/>
      <c r="Y63" s="121"/>
      <c r="Z63" s="121"/>
      <c r="AA63" s="121"/>
      <c r="AB63" s="121"/>
      <c r="AC63" s="131"/>
      <c r="AD63" s="132">
        <f t="shared" si="1"/>
        <v>24</v>
      </c>
      <c r="AE63" s="112" t="s">
        <v>315</v>
      </c>
      <c r="AF63" s="133">
        <f t="shared" si="2"/>
        <v>3</v>
      </c>
    </row>
    <row r="64" spans="1:33" ht="70.5" customHeight="1">
      <c r="A64" s="119" t="s">
        <v>389</v>
      </c>
      <c r="B64" s="120">
        <v>30</v>
      </c>
      <c r="C64" s="122" t="s">
        <v>390</v>
      </c>
      <c r="D64" s="122" t="s">
        <v>390</v>
      </c>
      <c r="E64" s="122"/>
      <c r="F64" s="121"/>
      <c r="G64" s="121"/>
      <c r="H64" s="121" t="s">
        <v>385</v>
      </c>
      <c r="I64" s="121" t="s">
        <v>391</v>
      </c>
      <c r="J64" s="121" t="s">
        <v>391</v>
      </c>
      <c r="K64" s="121" t="s">
        <v>385</v>
      </c>
      <c r="L64" s="122"/>
      <c r="M64" s="121" t="s">
        <v>392</v>
      </c>
      <c r="N64" s="121" t="s">
        <v>66</v>
      </c>
      <c r="O64" s="121"/>
      <c r="P64" s="121" t="s">
        <v>393</v>
      </c>
      <c r="Q64" s="121" t="s">
        <v>391</v>
      </c>
      <c r="R64" s="121" t="s">
        <v>391</v>
      </c>
      <c r="S64" s="121"/>
      <c r="T64" s="121" t="s">
        <v>385</v>
      </c>
      <c r="U64" s="121"/>
      <c r="V64" s="121"/>
      <c r="W64" s="121"/>
      <c r="X64" s="121"/>
      <c r="Y64" s="121"/>
      <c r="Z64" s="121"/>
      <c r="AA64" s="121"/>
      <c r="AB64" s="121"/>
      <c r="AC64" s="131"/>
      <c r="AD64" s="132">
        <f t="shared" si="1"/>
        <v>24</v>
      </c>
      <c r="AE64" s="112" t="s">
        <v>315</v>
      </c>
      <c r="AF64" s="133">
        <f t="shared" si="2"/>
        <v>5</v>
      </c>
      <c r="AG64" s="133"/>
    </row>
    <row r="65" spans="1:33" ht="74.25" customHeight="1">
      <c r="A65" s="119" t="s">
        <v>394</v>
      </c>
      <c r="B65" s="120">
        <v>29</v>
      </c>
      <c r="C65" s="121"/>
      <c r="D65" s="124"/>
      <c r="E65" s="122" t="s">
        <v>395</v>
      </c>
      <c r="F65" s="122" t="s">
        <v>395</v>
      </c>
      <c r="G65" s="121" t="s">
        <v>396</v>
      </c>
      <c r="H65" s="121" t="s">
        <v>396</v>
      </c>
      <c r="I65" s="121" t="s">
        <v>265</v>
      </c>
      <c r="J65" s="121"/>
      <c r="K65" s="121" t="s">
        <v>397</v>
      </c>
      <c r="L65" s="121" t="s">
        <v>398</v>
      </c>
      <c r="M65" s="121"/>
      <c r="N65" s="122" t="s">
        <v>395</v>
      </c>
      <c r="O65" s="121" t="s">
        <v>399</v>
      </c>
      <c r="P65" s="122"/>
      <c r="Q65" s="121"/>
      <c r="R65" s="121" t="s">
        <v>400</v>
      </c>
      <c r="S65" s="121" t="s">
        <v>401</v>
      </c>
      <c r="T65" s="121" t="s">
        <v>402</v>
      </c>
      <c r="U65" s="122" t="s">
        <v>403</v>
      </c>
      <c r="V65" s="121"/>
      <c r="W65" s="121"/>
      <c r="X65" s="121"/>
      <c r="Y65" s="121"/>
      <c r="Z65" s="121"/>
      <c r="AA65" s="121"/>
      <c r="AB65" s="121"/>
      <c r="AC65" s="131"/>
      <c r="AD65" s="132">
        <f t="shared" si="1"/>
        <v>26</v>
      </c>
      <c r="AE65" s="112" t="s">
        <v>315</v>
      </c>
      <c r="AF65" s="133">
        <f t="shared" si="2"/>
        <v>3</v>
      </c>
      <c r="AG65" s="133"/>
    </row>
    <row r="66" spans="1:33" ht="79.5" customHeight="1">
      <c r="A66" s="119" t="s">
        <v>404</v>
      </c>
      <c r="B66" s="120">
        <v>29</v>
      </c>
      <c r="C66" s="121" t="s">
        <v>396</v>
      </c>
      <c r="D66" s="121"/>
      <c r="E66" s="122" t="s">
        <v>405</v>
      </c>
      <c r="F66" s="124"/>
      <c r="G66" s="121"/>
      <c r="H66" s="124"/>
      <c r="I66" s="121" t="s">
        <v>265</v>
      </c>
      <c r="J66" s="121"/>
      <c r="K66" s="121"/>
      <c r="L66" s="121" t="s">
        <v>406</v>
      </c>
      <c r="M66" s="121" t="s">
        <v>396</v>
      </c>
      <c r="N66" s="121" t="s">
        <v>396</v>
      </c>
      <c r="O66" s="121" t="s">
        <v>398</v>
      </c>
      <c r="P66" s="121" t="s">
        <v>405</v>
      </c>
      <c r="Q66" s="121" t="s">
        <v>407</v>
      </c>
      <c r="R66" s="121"/>
      <c r="S66" s="121"/>
      <c r="T66" s="121" t="s">
        <v>401</v>
      </c>
      <c r="U66" s="121" t="s">
        <v>406</v>
      </c>
      <c r="V66" s="121" t="s">
        <v>406</v>
      </c>
      <c r="W66" s="121" t="s">
        <v>403</v>
      </c>
      <c r="X66" s="121"/>
      <c r="Y66" s="121"/>
      <c r="Z66" s="121"/>
      <c r="AA66" s="121"/>
      <c r="AB66" s="121"/>
      <c r="AC66" s="131"/>
      <c r="AD66" s="132">
        <f t="shared" si="1"/>
        <v>26</v>
      </c>
      <c r="AE66" s="112" t="s">
        <v>315</v>
      </c>
      <c r="AF66" s="133">
        <f t="shared" si="2"/>
        <v>3</v>
      </c>
      <c r="AG66" s="133"/>
    </row>
    <row r="67" spans="1:33" ht="82.5" customHeight="1">
      <c r="A67" s="119" t="s">
        <v>408</v>
      </c>
      <c r="B67" s="120">
        <v>26</v>
      </c>
      <c r="C67" s="124"/>
      <c r="D67" s="121" t="s">
        <v>265</v>
      </c>
      <c r="E67" s="124"/>
      <c r="F67" s="122" t="s">
        <v>405</v>
      </c>
      <c r="G67" s="121"/>
      <c r="H67" s="121"/>
      <c r="I67" s="121" t="s">
        <v>409</v>
      </c>
      <c r="J67" s="121" t="s">
        <v>409</v>
      </c>
      <c r="K67" s="121" t="s">
        <v>398</v>
      </c>
      <c r="L67" s="121" t="s">
        <v>410</v>
      </c>
      <c r="M67" s="121"/>
      <c r="N67" s="121"/>
      <c r="O67" s="122" t="s">
        <v>405</v>
      </c>
      <c r="P67" s="121" t="s">
        <v>398</v>
      </c>
      <c r="Q67" s="121"/>
      <c r="R67" s="121" t="s">
        <v>407</v>
      </c>
      <c r="S67" s="121" t="s">
        <v>411</v>
      </c>
      <c r="T67" s="121" t="s">
        <v>411</v>
      </c>
      <c r="U67" s="121"/>
      <c r="V67" s="121" t="s">
        <v>403</v>
      </c>
      <c r="W67" s="121"/>
      <c r="X67" s="121" t="s">
        <v>412</v>
      </c>
      <c r="Y67" s="121"/>
      <c r="Z67" s="121"/>
      <c r="AA67" s="121"/>
      <c r="AB67" s="121"/>
      <c r="AC67" s="131"/>
      <c r="AD67" s="132">
        <f t="shared" si="1"/>
        <v>26</v>
      </c>
      <c r="AE67" s="112" t="s">
        <v>315</v>
      </c>
      <c r="AF67" s="133">
        <f t="shared" si="2"/>
        <v>3</v>
      </c>
      <c r="AG67" s="133"/>
    </row>
    <row r="68" spans="1:33" ht="74.25" customHeight="1">
      <c r="A68" s="119" t="s">
        <v>413</v>
      </c>
      <c r="B68" s="120">
        <v>14</v>
      </c>
      <c r="C68" s="121" t="s">
        <v>414</v>
      </c>
      <c r="D68" s="121" t="s">
        <v>375</v>
      </c>
      <c r="E68" s="121"/>
      <c r="F68" s="122"/>
      <c r="G68" s="121" t="s">
        <v>415</v>
      </c>
      <c r="H68" s="121" t="s">
        <v>376</v>
      </c>
      <c r="I68" s="121"/>
      <c r="J68" s="121" t="s">
        <v>265</v>
      </c>
      <c r="K68" s="121" t="s">
        <v>416</v>
      </c>
      <c r="L68" s="121" t="s">
        <v>377</v>
      </c>
      <c r="M68" s="121" t="s">
        <v>417</v>
      </c>
      <c r="N68" s="121" t="s">
        <v>417</v>
      </c>
      <c r="O68" s="122"/>
      <c r="P68" s="121" t="s">
        <v>380</v>
      </c>
      <c r="Q68" s="122"/>
      <c r="R68" s="121"/>
      <c r="S68" s="121" t="s">
        <v>418</v>
      </c>
      <c r="T68" s="121" t="s">
        <v>382</v>
      </c>
      <c r="U68" s="121"/>
      <c r="V68" s="121"/>
      <c r="W68" s="121"/>
      <c r="X68" s="121"/>
      <c r="Y68" s="121"/>
      <c r="Z68" s="121"/>
      <c r="AA68" s="121"/>
      <c r="AB68" s="121"/>
      <c r="AC68" s="131"/>
      <c r="AD68" s="132">
        <f t="shared" si="1"/>
        <v>24</v>
      </c>
      <c r="AE68" s="112" t="s">
        <v>315</v>
      </c>
      <c r="AF68" s="133">
        <f t="shared" si="2"/>
        <v>3</v>
      </c>
      <c r="AG68" s="133"/>
    </row>
    <row r="69" spans="1:32" ht="67.5" customHeight="1">
      <c r="A69" s="119" t="s">
        <v>419</v>
      </c>
      <c r="B69" s="120">
        <v>35</v>
      </c>
      <c r="C69" s="121" t="s">
        <v>420</v>
      </c>
      <c r="D69" s="121" t="s">
        <v>420</v>
      </c>
      <c r="E69" s="121"/>
      <c r="F69" s="121" t="s">
        <v>262</v>
      </c>
      <c r="G69" s="121" t="s">
        <v>421</v>
      </c>
      <c r="H69" s="121" t="s">
        <v>421</v>
      </c>
      <c r="I69" s="121" t="s">
        <v>66</v>
      </c>
      <c r="J69" s="121"/>
      <c r="K69" s="121"/>
      <c r="L69" s="121" t="s">
        <v>422</v>
      </c>
      <c r="M69" s="121" t="s">
        <v>423</v>
      </c>
      <c r="N69" s="121"/>
      <c r="O69" s="121" t="s">
        <v>420</v>
      </c>
      <c r="P69" s="121"/>
      <c r="Q69" s="121" t="s">
        <v>423</v>
      </c>
      <c r="R69" s="121"/>
      <c r="S69" s="121"/>
      <c r="T69" s="121" t="s">
        <v>424</v>
      </c>
      <c r="U69" s="121"/>
      <c r="V69" s="121"/>
      <c r="W69" s="121"/>
      <c r="X69" s="121"/>
      <c r="Y69" s="121"/>
      <c r="Z69" s="121"/>
      <c r="AA69" s="121"/>
      <c r="AB69" s="121"/>
      <c r="AC69" s="131"/>
      <c r="AD69" s="132">
        <f aca="true" t="shared" si="3" ref="AD69:AD131">2*COUNTA(C69:AB69)</f>
        <v>22</v>
      </c>
      <c r="AE69" s="112" t="s">
        <v>315</v>
      </c>
      <c r="AF69" s="133">
        <f t="shared" si="2"/>
        <v>5</v>
      </c>
    </row>
    <row r="70" spans="1:33" ht="81" customHeight="1">
      <c r="A70" s="119" t="s">
        <v>425</v>
      </c>
      <c r="B70" s="120">
        <v>29</v>
      </c>
      <c r="C70" s="121"/>
      <c r="D70" s="121"/>
      <c r="E70" s="121" t="s">
        <v>426</v>
      </c>
      <c r="F70" s="121" t="s">
        <v>426</v>
      </c>
      <c r="G70" s="121" t="s">
        <v>420</v>
      </c>
      <c r="H70" s="121" t="s">
        <v>420</v>
      </c>
      <c r="I70" s="121" t="s">
        <v>66</v>
      </c>
      <c r="J70" s="121"/>
      <c r="K70" s="121"/>
      <c r="L70" s="121" t="s">
        <v>422</v>
      </c>
      <c r="M70" s="121" t="s">
        <v>427</v>
      </c>
      <c r="N70" s="121" t="s">
        <v>427</v>
      </c>
      <c r="O70" s="121"/>
      <c r="P70" s="121" t="s">
        <v>420</v>
      </c>
      <c r="Q70" s="121"/>
      <c r="R70" s="121" t="s">
        <v>426</v>
      </c>
      <c r="S70" s="121"/>
      <c r="T70" s="121" t="s">
        <v>262</v>
      </c>
      <c r="U70" s="121"/>
      <c r="V70" s="121"/>
      <c r="W70" s="121"/>
      <c r="X70" s="121"/>
      <c r="Y70" s="121"/>
      <c r="Z70" s="121"/>
      <c r="AA70" s="121"/>
      <c r="AB70" s="121"/>
      <c r="AC70" s="131"/>
      <c r="AD70" s="132">
        <f t="shared" si="3"/>
        <v>22</v>
      </c>
      <c r="AE70" s="112" t="s">
        <v>315</v>
      </c>
      <c r="AF70" s="133">
        <f t="shared" si="2"/>
        <v>5</v>
      </c>
      <c r="AG70" s="132"/>
    </row>
    <row r="71" spans="1:32" ht="117.75" customHeight="1">
      <c r="A71" s="119" t="s">
        <v>428</v>
      </c>
      <c r="B71" s="120">
        <v>39</v>
      </c>
      <c r="C71" s="121" t="s">
        <v>429</v>
      </c>
      <c r="D71" s="121" t="s">
        <v>429</v>
      </c>
      <c r="E71" s="121" t="s">
        <v>430</v>
      </c>
      <c r="F71" s="121" t="s">
        <v>430</v>
      </c>
      <c r="G71" s="122"/>
      <c r="H71" s="122"/>
      <c r="I71" s="122" t="s">
        <v>431</v>
      </c>
      <c r="J71" s="122" t="s">
        <v>431</v>
      </c>
      <c r="K71" s="121" t="s">
        <v>432</v>
      </c>
      <c r="L71" s="122" t="s">
        <v>432</v>
      </c>
      <c r="M71" s="121"/>
      <c r="N71" s="121"/>
      <c r="O71" s="121" t="s">
        <v>433</v>
      </c>
      <c r="P71" s="121"/>
      <c r="Q71" s="121"/>
      <c r="R71" s="121"/>
      <c r="S71" s="121" t="s">
        <v>434</v>
      </c>
      <c r="T71" s="121" t="s">
        <v>434</v>
      </c>
      <c r="U71" s="123"/>
      <c r="V71" s="123"/>
      <c r="W71" s="121" t="s">
        <v>435</v>
      </c>
      <c r="X71" s="121" t="s">
        <v>435</v>
      </c>
      <c r="Y71" s="124"/>
      <c r="Z71" s="124"/>
      <c r="AA71" s="124"/>
      <c r="AB71" s="124"/>
      <c r="AC71" s="136"/>
      <c r="AD71" s="132">
        <f t="shared" si="3"/>
        <v>26</v>
      </c>
      <c r="AE71" s="112" t="s">
        <v>436</v>
      </c>
      <c r="AF71" s="133">
        <f aca="true" t="shared" si="4" ref="AF71:AF101">IF(COUNTIF(A71,"*五年*"),5,3)</f>
        <v>5</v>
      </c>
    </row>
    <row r="72" spans="1:256" ht="114" customHeight="1">
      <c r="A72" s="119" t="s">
        <v>437</v>
      </c>
      <c r="B72" s="120">
        <v>28</v>
      </c>
      <c r="C72" s="121"/>
      <c r="D72" s="121"/>
      <c r="E72" s="121" t="s">
        <v>434</v>
      </c>
      <c r="F72" s="121" t="s">
        <v>434</v>
      </c>
      <c r="G72" s="121"/>
      <c r="H72" s="121"/>
      <c r="I72" s="121" t="s">
        <v>430</v>
      </c>
      <c r="J72" s="121" t="s">
        <v>430</v>
      </c>
      <c r="K72" s="121" t="s">
        <v>433</v>
      </c>
      <c r="L72" s="121" t="s">
        <v>433</v>
      </c>
      <c r="M72" s="121"/>
      <c r="N72" s="121"/>
      <c r="O72" s="121"/>
      <c r="P72" s="121" t="s">
        <v>433</v>
      </c>
      <c r="Q72" s="121" t="s">
        <v>438</v>
      </c>
      <c r="R72" s="121" t="s">
        <v>438</v>
      </c>
      <c r="S72" s="123"/>
      <c r="T72" s="123"/>
      <c r="U72" s="121" t="s">
        <v>435</v>
      </c>
      <c r="V72" s="121" t="s">
        <v>435</v>
      </c>
      <c r="W72" s="122" t="s">
        <v>439</v>
      </c>
      <c r="X72" s="122" t="s">
        <v>439</v>
      </c>
      <c r="Y72" s="121"/>
      <c r="Z72" s="121"/>
      <c r="AA72" s="121"/>
      <c r="AB72" s="121"/>
      <c r="AC72" s="131"/>
      <c r="AD72" s="132">
        <f t="shared" si="3"/>
        <v>26</v>
      </c>
      <c r="AE72" s="112" t="s">
        <v>436</v>
      </c>
      <c r="AF72" s="133">
        <f t="shared" si="4"/>
        <v>5</v>
      </c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</row>
    <row r="73" spans="1:256" ht="92.25" customHeight="1">
      <c r="A73" s="119" t="s">
        <v>440</v>
      </c>
      <c r="B73" s="120">
        <v>43</v>
      </c>
      <c r="C73" s="121" t="s">
        <v>441</v>
      </c>
      <c r="D73" s="121" t="s">
        <v>442</v>
      </c>
      <c r="E73" s="121" t="s">
        <v>443</v>
      </c>
      <c r="F73" s="121"/>
      <c r="G73" s="122" t="s">
        <v>444</v>
      </c>
      <c r="H73" s="121" t="s">
        <v>445</v>
      </c>
      <c r="I73" s="121" t="s">
        <v>441</v>
      </c>
      <c r="J73" s="122" t="s">
        <v>441</v>
      </c>
      <c r="K73" s="121" t="s">
        <v>446</v>
      </c>
      <c r="L73" s="121" t="s">
        <v>446</v>
      </c>
      <c r="M73" s="121"/>
      <c r="N73" s="121"/>
      <c r="O73" s="121"/>
      <c r="P73" s="121" t="s">
        <v>443</v>
      </c>
      <c r="Q73" s="121" t="s">
        <v>442</v>
      </c>
      <c r="R73" s="121" t="s">
        <v>442</v>
      </c>
      <c r="S73" s="121"/>
      <c r="T73" s="122"/>
      <c r="U73" s="121"/>
      <c r="V73" s="121"/>
      <c r="W73" s="121"/>
      <c r="X73" s="121"/>
      <c r="Y73" s="121"/>
      <c r="Z73" s="121"/>
      <c r="AA73" s="121"/>
      <c r="AB73" s="121"/>
      <c r="AC73" s="131"/>
      <c r="AD73" s="132">
        <f t="shared" si="3"/>
        <v>24</v>
      </c>
      <c r="AE73" s="112" t="s">
        <v>436</v>
      </c>
      <c r="AF73" s="133">
        <f t="shared" si="4"/>
        <v>5</v>
      </c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</row>
    <row r="74" spans="1:256" ht="201.75" customHeight="1">
      <c r="A74" s="119" t="s">
        <v>447</v>
      </c>
      <c r="B74" s="120">
        <v>28</v>
      </c>
      <c r="C74" s="121" t="s">
        <v>448</v>
      </c>
      <c r="D74" s="121" t="s">
        <v>448</v>
      </c>
      <c r="E74" s="121"/>
      <c r="F74" s="121" t="s">
        <v>449</v>
      </c>
      <c r="G74" s="122"/>
      <c r="H74" s="121" t="s">
        <v>59</v>
      </c>
      <c r="I74" s="122" t="s">
        <v>450</v>
      </c>
      <c r="J74" s="122" t="s">
        <v>450</v>
      </c>
      <c r="K74" s="122" t="s">
        <v>451</v>
      </c>
      <c r="L74" s="122" t="s">
        <v>451</v>
      </c>
      <c r="M74" s="121" t="s">
        <v>452</v>
      </c>
      <c r="N74" s="121" t="s">
        <v>453</v>
      </c>
      <c r="O74" s="121"/>
      <c r="P74" s="122"/>
      <c r="Q74" s="121" t="s">
        <v>454</v>
      </c>
      <c r="R74" s="121" t="s">
        <v>454</v>
      </c>
      <c r="S74" s="121" t="s">
        <v>455</v>
      </c>
      <c r="T74" s="121" t="s">
        <v>455</v>
      </c>
      <c r="U74" s="121" t="s">
        <v>456</v>
      </c>
      <c r="V74" s="121" t="s">
        <v>457</v>
      </c>
      <c r="W74" s="121" t="s">
        <v>458</v>
      </c>
      <c r="X74" s="121"/>
      <c r="Y74" s="121"/>
      <c r="Z74" s="121"/>
      <c r="AA74" s="121"/>
      <c r="AB74" s="121"/>
      <c r="AC74" s="131"/>
      <c r="AD74" s="132">
        <f t="shared" si="3"/>
        <v>34</v>
      </c>
      <c r="AE74" s="112" t="s">
        <v>436</v>
      </c>
      <c r="AF74" s="133">
        <f t="shared" si="4"/>
        <v>3</v>
      </c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</row>
    <row r="75" spans="1:32" ht="192.75" customHeight="1">
      <c r="A75" s="119" t="s">
        <v>459</v>
      </c>
      <c r="B75" s="120">
        <v>27</v>
      </c>
      <c r="C75" s="121"/>
      <c r="D75" s="122"/>
      <c r="E75" s="121" t="s">
        <v>460</v>
      </c>
      <c r="F75" s="121" t="s">
        <v>460</v>
      </c>
      <c r="G75" s="121"/>
      <c r="H75" s="121" t="s">
        <v>59</v>
      </c>
      <c r="I75" s="121" t="s">
        <v>461</v>
      </c>
      <c r="J75" s="121" t="s">
        <v>461</v>
      </c>
      <c r="K75" s="121" t="s">
        <v>448</v>
      </c>
      <c r="L75" s="121" t="s">
        <v>448</v>
      </c>
      <c r="M75" s="121" t="s">
        <v>462</v>
      </c>
      <c r="N75" s="121" t="s">
        <v>452</v>
      </c>
      <c r="O75" s="122" t="s">
        <v>451</v>
      </c>
      <c r="P75" s="122" t="s">
        <v>451</v>
      </c>
      <c r="Q75" s="121"/>
      <c r="R75" s="121" t="s">
        <v>463</v>
      </c>
      <c r="S75" s="122" t="s">
        <v>464</v>
      </c>
      <c r="T75" s="122" t="s">
        <v>464</v>
      </c>
      <c r="U75" s="121" t="s">
        <v>465</v>
      </c>
      <c r="V75" s="121" t="s">
        <v>466</v>
      </c>
      <c r="W75" s="121" t="s">
        <v>467</v>
      </c>
      <c r="X75" s="121"/>
      <c r="Y75" s="121"/>
      <c r="Z75" s="121"/>
      <c r="AA75" s="121"/>
      <c r="AB75" s="121"/>
      <c r="AC75" s="131"/>
      <c r="AD75" s="132">
        <f t="shared" si="3"/>
        <v>34</v>
      </c>
      <c r="AE75" s="112" t="s">
        <v>436</v>
      </c>
      <c r="AF75" s="133">
        <f t="shared" si="4"/>
        <v>3</v>
      </c>
    </row>
    <row r="76" spans="1:33" ht="95.25" customHeight="1">
      <c r="A76" s="119" t="s">
        <v>468</v>
      </c>
      <c r="B76" s="120">
        <v>31</v>
      </c>
      <c r="C76" s="121" t="s">
        <v>469</v>
      </c>
      <c r="D76" s="121" t="s">
        <v>469</v>
      </c>
      <c r="E76" s="121" t="s">
        <v>470</v>
      </c>
      <c r="F76" s="121"/>
      <c r="G76" s="121" t="s">
        <v>471</v>
      </c>
      <c r="H76" s="121" t="s">
        <v>471</v>
      </c>
      <c r="I76" s="121"/>
      <c r="J76" s="121" t="s">
        <v>66</v>
      </c>
      <c r="K76" s="121" t="s">
        <v>472</v>
      </c>
      <c r="L76" s="123"/>
      <c r="M76" s="121"/>
      <c r="N76" s="121" t="s">
        <v>392</v>
      </c>
      <c r="O76" s="124"/>
      <c r="P76" s="122"/>
      <c r="Q76" s="121" t="s">
        <v>473</v>
      </c>
      <c r="R76" s="123"/>
      <c r="S76" s="121" t="s">
        <v>471</v>
      </c>
      <c r="T76" s="121" t="s">
        <v>474</v>
      </c>
      <c r="U76" s="121"/>
      <c r="V76" s="121"/>
      <c r="W76" s="121"/>
      <c r="X76" s="121"/>
      <c r="Y76" s="121"/>
      <c r="Z76" s="121"/>
      <c r="AA76" s="121"/>
      <c r="AB76" s="121"/>
      <c r="AC76" s="131"/>
      <c r="AD76" s="132">
        <f t="shared" si="3"/>
        <v>22</v>
      </c>
      <c r="AE76" s="112" t="s">
        <v>436</v>
      </c>
      <c r="AF76" s="133">
        <f t="shared" si="4"/>
        <v>5</v>
      </c>
      <c r="AG76" s="133"/>
    </row>
    <row r="77" spans="1:33" ht="82.5" customHeight="1">
      <c r="A77" s="119" t="s">
        <v>475</v>
      </c>
      <c r="B77" s="120">
        <v>31</v>
      </c>
      <c r="C77" s="124"/>
      <c r="D77" s="121"/>
      <c r="E77" s="121"/>
      <c r="F77" s="121" t="s">
        <v>470</v>
      </c>
      <c r="G77" s="121" t="s">
        <v>476</v>
      </c>
      <c r="H77" s="121"/>
      <c r="I77" s="121" t="s">
        <v>392</v>
      </c>
      <c r="J77" s="121" t="s">
        <v>66</v>
      </c>
      <c r="K77" s="121"/>
      <c r="L77" s="121" t="s">
        <v>474</v>
      </c>
      <c r="M77" s="121" t="s">
        <v>477</v>
      </c>
      <c r="N77" s="121"/>
      <c r="O77" s="121" t="s">
        <v>478</v>
      </c>
      <c r="P77" s="121" t="s">
        <v>478</v>
      </c>
      <c r="Q77" s="121" t="s">
        <v>477</v>
      </c>
      <c r="R77" s="121" t="s">
        <v>477</v>
      </c>
      <c r="S77" s="121" t="s">
        <v>474</v>
      </c>
      <c r="T77" s="123"/>
      <c r="U77" s="121"/>
      <c r="V77" s="121"/>
      <c r="W77" s="121"/>
      <c r="X77" s="121"/>
      <c r="Y77" s="121"/>
      <c r="Z77" s="121"/>
      <c r="AA77" s="121"/>
      <c r="AB77" s="121"/>
      <c r="AC77" s="131"/>
      <c r="AD77" s="132">
        <f t="shared" si="3"/>
        <v>22</v>
      </c>
      <c r="AE77" s="112" t="s">
        <v>436</v>
      </c>
      <c r="AF77" s="133">
        <f t="shared" si="4"/>
        <v>5</v>
      </c>
      <c r="AG77" s="133"/>
    </row>
    <row r="78" spans="1:33" ht="93" customHeight="1">
      <c r="A78" s="119" t="s">
        <v>479</v>
      </c>
      <c r="B78" s="120">
        <v>33</v>
      </c>
      <c r="C78" s="121" t="s">
        <v>480</v>
      </c>
      <c r="D78" s="121" t="s">
        <v>480</v>
      </c>
      <c r="E78" s="121"/>
      <c r="F78" s="121"/>
      <c r="G78" s="121"/>
      <c r="H78" s="121" t="s">
        <v>59</v>
      </c>
      <c r="I78" s="122" t="s">
        <v>481</v>
      </c>
      <c r="J78" s="122" t="s">
        <v>481</v>
      </c>
      <c r="K78" s="121"/>
      <c r="L78" s="121" t="s">
        <v>482</v>
      </c>
      <c r="M78" s="122" t="s">
        <v>483</v>
      </c>
      <c r="N78" s="121"/>
      <c r="O78" s="121" t="s">
        <v>484</v>
      </c>
      <c r="P78" s="121" t="s">
        <v>485</v>
      </c>
      <c r="Q78" s="121"/>
      <c r="R78" s="121"/>
      <c r="S78" s="121" t="s">
        <v>480</v>
      </c>
      <c r="T78" s="121" t="s">
        <v>480</v>
      </c>
      <c r="U78" s="123"/>
      <c r="V78" s="123"/>
      <c r="W78" s="121"/>
      <c r="X78" s="121"/>
      <c r="Y78" s="122" t="s">
        <v>486</v>
      </c>
      <c r="Z78" s="122" t="s">
        <v>486</v>
      </c>
      <c r="AA78" s="121"/>
      <c r="AB78" s="121"/>
      <c r="AC78" s="131"/>
      <c r="AD78" s="132">
        <f t="shared" si="3"/>
        <v>26</v>
      </c>
      <c r="AE78" s="112" t="s">
        <v>436</v>
      </c>
      <c r="AF78" s="133">
        <f t="shared" si="4"/>
        <v>3</v>
      </c>
      <c r="AG78" s="133"/>
    </row>
    <row r="79" spans="1:33" ht="187.5" customHeight="1">
      <c r="A79" s="119" t="s">
        <v>487</v>
      </c>
      <c r="B79" s="120">
        <v>9</v>
      </c>
      <c r="C79" s="121"/>
      <c r="D79" s="121"/>
      <c r="E79" s="121" t="s">
        <v>488</v>
      </c>
      <c r="F79" s="121" t="s">
        <v>489</v>
      </c>
      <c r="G79" s="121"/>
      <c r="H79" s="121"/>
      <c r="I79" s="121" t="s">
        <v>490</v>
      </c>
      <c r="J79" s="121" t="s">
        <v>50</v>
      </c>
      <c r="K79" s="121" t="s">
        <v>491</v>
      </c>
      <c r="L79" s="121" t="s">
        <v>492</v>
      </c>
      <c r="M79" s="121"/>
      <c r="N79" s="121" t="s">
        <v>493</v>
      </c>
      <c r="O79" s="121" t="s">
        <v>494</v>
      </c>
      <c r="P79" s="121" t="s">
        <v>495</v>
      </c>
      <c r="Q79" s="123"/>
      <c r="R79" s="121" t="s">
        <v>496</v>
      </c>
      <c r="S79" s="121" t="s">
        <v>497</v>
      </c>
      <c r="T79" s="121" t="s">
        <v>497</v>
      </c>
      <c r="U79" s="121"/>
      <c r="V79" s="121"/>
      <c r="W79" s="121" t="s">
        <v>498</v>
      </c>
      <c r="X79" s="121" t="s">
        <v>498</v>
      </c>
      <c r="Y79" s="121"/>
      <c r="Z79" s="121"/>
      <c r="AA79" s="121"/>
      <c r="AB79" s="121"/>
      <c r="AC79" s="131"/>
      <c r="AD79" s="132">
        <f t="shared" si="3"/>
        <v>28</v>
      </c>
      <c r="AE79" s="112" t="s">
        <v>436</v>
      </c>
      <c r="AF79" s="133">
        <f t="shared" si="4"/>
        <v>3</v>
      </c>
      <c r="AG79" s="133"/>
    </row>
    <row r="80" spans="1:33" ht="75.75" customHeight="1">
      <c r="A80" s="119" t="s">
        <v>499</v>
      </c>
      <c r="B80" s="120">
        <v>41</v>
      </c>
      <c r="C80" s="124"/>
      <c r="D80" s="121"/>
      <c r="E80" s="121" t="s">
        <v>500</v>
      </c>
      <c r="F80" s="122" t="s">
        <v>501</v>
      </c>
      <c r="G80" s="121" t="s">
        <v>502</v>
      </c>
      <c r="H80" s="122" t="s">
        <v>502</v>
      </c>
      <c r="I80" s="121" t="s">
        <v>503</v>
      </c>
      <c r="J80" s="121" t="s">
        <v>500</v>
      </c>
      <c r="K80" s="121"/>
      <c r="L80" s="121" t="s">
        <v>472</v>
      </c>
      <c r="M80" s="121" t="s">
        <v>500</v>
      </c>
      <c r="N80" s="121" t="s">
        <v>504</v>
      </c>
      <c r="O80" s="122" t="s">
        <v>505</v>
      </c>
      <c r="P80" s="123"/>
      <c r="Q80" s="121" t="s">
        <v>503</v>
      </c>
      <c r="R80" s="121" t="s">
        <v>504</v>
      </c>
      <c r="S80" s="123"/>
      <c r="T80" s="121" t="s">
        <v>506</v>
      </c>
      <c r="U80" s="121"/>
      <c r="V80" s="121" t="s">
        <v>265</v>
      </c>
      <c r="W80" s="121"/>
      <c r="X80" s="121"/>
      <c r="Y80" s="121"/>
      <c r="Z80" s="121"/>
      <c r="AA80" s="121"/>
      <c r="AB80" s="121"/>
      <c r="AC80" s="131"/>
      <c r="AD80" s="132">
        <f t="shared" si="3"/>
        <v>28</v>
      </c>
      <c r="AE80" s="112" t="s">
        <v>436</v>
      </c>
      <c r="AF80" s="133">
        <f t="shared" si="4"/>
        <v>3</v>
      </c>
      <c r="AG80" s="133"/>
    </row>
    <row r="81" spans="1:256" ht="85.5" customHeight="1">
      <c r="A81" s="119" t="s">
        <v>507</v>
      </c>
      <c r="B81" s="120">
        <v>42</v>
      </c>
      <c r="C81" s="121"/>
      <c r="D81" s="124"/>
      <c r="E81" s="122" t="s">
        <v>501</v>
      </c>
      <c r="F81" s="121" t="s">
        <v>500</v>
      </c>
      <c r="G81" s="121"/>
      <c r="H81" s="121" t="s">
        <v>476</v>
      </c>
      <c r="I81" s="121" t="s">
        <v>500</v>
      </c>
      <c r="J81" s="121" t="s">
        <v>503</v>
      </c>
      <c r="K81" s="122" t="s">
        <v>502</v>
      </c>
      <c r="L81" s="122" t="s">
        <v>502</v>
      </c>
      <c r="M81" s="121" t="s">
        <v>504</v>
      </c>
      <c r="N81" s="121" t="s">
        <v>500</v>
      </c>
      <c r="O81" s="124"/>
      <c r="P81" s="121" t="s">
        <v>505</v>
      </c>
      <c r="Q81" s="121" t="s">
        <v>504</v>
      </c>
      <c r="R81" s="121" t="s">
        <v>503</v>
      </c>
      <c r="S81" s="121" t="s">
        <v>506</v>
      </c>
      <c r="T81" s="123"/>
      <c r="U81" s="121"/>
      <c r="V81" s="121"/>
      <c r="W81" s="121" t="s">
        <v>265</v>
      </c>
      <c r="X81" s="121"/>
      <c r="Y81" s="121"/>
      <c r="Z81" s="121"/>
      <c r="AA81" s="121"/>
      <c r="AB81" s="121"/>
      <c r="AC81" s="131"/>
      <c r="AD81" s="132">
        <f t="shared" si="3"/>
        <v>28</v>
      </c>
      <c r="AE81" s="112" t="s">
        <v>436</v>
      </c>
      <c r="AF81" s="133">
        <f t="shared" si="4"/>
        <v>3</v>
      </c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</row>
    <row r="82" spans="1:256" ht="67.5" customHeight="1">
      <c r="A82" s="119" t="s">
        <v>508</v>
      </c>
      <c r="B82" s="120">
        <v>34</v>
      </c>
      <c r="C82" s="124"/>
      <c r="D82" s="121"/>
      <c r="E82" s="121" t="s">
        <v>509</v>
      </c>
      <c r="F82" s="122" t="s">
        <v>510</v>
      </c>
      <c r="G82" s="121" t="s">
        <v>511</v>
      </c>
      <c r="H82" s="121"/>
      <c r="I82" s="122" t="s">
        <v>512</v>
      </c>
      <c r="J82" s="122" t="s">
        <v>512</v>
      </c>
      <c r="K82" s="121" t="s">
        <v>513</v>
      </c>
      <c r="L82" s="122" t="s">
        <v>514</v>
      </c>
      <c r="M82" s="121" t="s">
        <v>511</v>
      </c>
      <c r="N82" s="121" t="s">
        <v>515</v>
      </c>
      <c r="O82" s="121" t="s">
        <v>510</v>
      </c>
      <c r="P82" s="121" t="s">
        <v>262</v>
      </c>
      <c r="Q82" s="122" t="s">
        <v>516</v>
      </c>
      <c r="R82" s="122" t="s">
        <v>517</v>
      </c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31"/>
      <c r="AD82" s="132">
        <f t="shared" si="3"/>
        <v>26</v>
      </c>
      <c r="AE82" s="112" t="s">
        <v>436</v>
      </c>
      <c r="AF82" s="133">
        <f t="shared" si="4"/>
        <v>5</v>
      </c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</row>
    <row r="83" spans="1:256" ht="84.75" customHeight="1">
      <c r="A83" s="119" t="s">
        <v>518</v>
      </c>
      <c r="B83" s="120">
        <v>34</v>
      </c>
      <c r="C83" s="121"/>
      <c r="D83" s="124"/>
      <c r="E83" s="122" t="s">
        <v>510</v>
      </c>
      <c r="F83" s="121" t="s">
        <v>509</v>
      </c>
      <c r="G83" s="123"/>
      <c r="H83" s="121" t="s">
        <v>511</v>
      </c>
      <c r="I83" s="121"/>
      <c r="J83" s="121" t="s">
        <v>519</v>
      </c>
      <c r="K83" s="122" t="s">
        <v>514</v>
      </c>
      <c r="L83" s="121" t="s">
        <v>513</v>
      </c>
      <c r="M83" s="121" t="s">
        <v>520</v>
      </c>
      <c r="N83" s="121" t="s">
        <v>511</v>
      </c>
      <c r="O83" s="122"/>
      <c r="P83" s="121" t="s">
        <v>510</v>
      </c>
      <c r="Q83" s="121" t="s">
        <v>262</v>
      </c>
      <c r="R83" s="122" t="s">
        <v>517</v>
      </c>
      <c r="S83" s="121" t="s">
        <v>521</v>
      </c>
      <c r="T83" s="121" t="s">
        <v>521</v>
      </c>
      <c r="U83" s="121"/>
      <c r="V83" s="121"/>
      <c r="W83" s="121"/>
      <c r="X83" s="121"/>
      <c r="Y83" s="121"/>
      <c r="Z83" s="121"/>
      <c r="AA83" s="121"/>
      <c r="AB83" s="121"/>
      <c r="AC83" s="131"/>
      <c r="AD83" s="132">
        <f t="shared" si="3"/>
        <v>26</v>
      </c>
      <c r="AE83" s="112" t="s">
        <v>436</v>
      </c>
      <c r="AF83" s="133">
        <f t="shared" si="4"/>
        <v>5</v>
      </c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  <c r="IV83" s="133"/>
    </row>
    <row r="84" spans="1:256" ht="88.5" customHeight="1">
      <c r="A84" s="119" t="s">
        <v>522</v>
      </c>
      <c r="B84" s="120">
        <v>57</v>
      </c>
      <c r="C84" s="122" t="s">
        <v>523</v>
      </c>
      <c r="D84" s="121" t="s">
        <v>523</v>
      </c>
      <c r="E84" s="121" t="s">
        <v>524</v>
      </c>
      <c r="F84" s="121" t="s">
        <v>524</v>
      </c>
      <c r="G84" s="121"/>
      <c r="H84" s="121"/>
      <c r="I84" s="121" t="s">
        <v>525</v>
      </c>
      <c r="J84" s="121" t="s">
        <v>526</v>
      </c>
      <c r="K84" s="121" t="s">
        <v>527</v>
      </c>
      <c r="L84" s="121" t="s">
        <v>528</v>
      </c>
      <c r="M84" s="121"/>
      <c r="N84" s="121"/>
      <c r="O84" s="121" t="s">
        <v>529</v>
      </c>
      <c r="P84" s="121" t="s">
        <v>529</v>
      </c>
      <c r="Q84" s="121" t="s">
        <v>530</v>
      </c>
      <c r="R84" s="121" t="s">
        <v>531</v>
      </c>
      <c r="S84" s="121" t="s">
        <v>532</v>
      </c>
      <c r="T84" s="121" t="s">
        <v>532</v>
      </c>
      <c r="U84" s="121" t="s">
        <v>523</v>
      </c>
      <c r="V84" s="121" t="s">
        <v>523</v>
      </c>
      <c r="W84" s="121" t="s">
        <v>168</v>
      </c>
      <c r="X84" s="121"/>
      <c r="Y84" s="121"/>
      <c r="Z84" s="121"/>
      <c r="AA84" s="121"/>
      <c r="AB84" s="121"/>
      <c r="AC84" s="131"/>
      <c r="AD84" s="132">
        <f t="shared" si="3"/>
        <v>34</v>
      </c>
      <c r="AE84" s="112" t="s">
        <v>436</v>
      </c>
      <c r="AF84" s="133">
        <f t="shared" si="4"/>
        <v>3</v>
      </c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</row>
    <row r="85" spans="1:256" ht="85.5" customHeight="1">
      <c r="A85" s="119" t="s">
        <v>533</v>
      </c>
      <c r="B85" s="120">
        <v>22</v>
      </c>
      <c r="C85" s="121" t="s">
        <v>534</v>
      </c>
      <c r="D85" s="121" t="s">
        <v>534</v>
      </c>
      <c r="E85" s="121" t="s">
        <v>535</v>
      </c>
      <c r="F85" s="121" t="s">
        <v>536</v>
      </c>
      <c r="G85" s="121"/>
      <c r="H85" s="121" t="s">
        <v>537</v>
      </c>
      <c r="I85" s="121"/>
      <c r="J85" s="121" t="s">
        <v>538</v>
      </c>
      <c r="K85" s="121" t="s">
        <v>539</v>
      </c>
      <c r="L85" s="121" t="s">
        <v>539</v>
      </c>
      <c r="M85" s="121" t="s">
        <v>262</v>
      </c>
      <c r="N85" s="121" t="s">
        <v>504</v>
      </c>
      <c r="P85" s="124"/>
      <c r="Q85" s="121" t="s">
        <v>538</v>
      </c>
      <c r="R85" s="121" t="s">
        <v>504</v>
      </c>
      <c r="S85" s="124"/>
      <c r="T85" s="121" t="s">
        <v>540</v>
      </c>
      <c r="U85" s="121"/>
      <c r="V85" s="121"/>
      <c r="W85" s="121"/>
      <c r="X85" s="121"/>
      <c r="Y85" s="121"/>
      <c r="Z85" s="121"/>
      <c r="AA85" s="121"/>
      <c r="AB85" s="121"/>
      <c r="AC85" s="131"/>
      <c r="AD85" s="132">
        <f t="shared" si="3"/>
        <v>26</v>
      </c>
      <c r="AE85" s="112" t="s">
        <v>436</v>
      </c>
      <c r="AF85" s="133">
        <f t="shared" si="4"/>
        <v>3</v>
      </c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  <c r="IN85" s="133"/>
      <c r="IO85" s="133"/>
      <c r="IP85" s="133"/>
      <c r="IQ85" s="133"/>
      <c r="IR85" s="133"/>
      <c r="IS85" s="133"/>
      <c r="IT85" s="133"/>
      <c r="IU85" s="133"/>
      <c r="IV85" s="133"/>
    </row>
    <row r="86" spans="1:256" ht="85.5" customHeight="1">
      <c r="A86" s="119" t="s">
        <v>541</v>
      </c>
      <c r="B86" s="120">
        <v>20</v>
      </c>
      <c r="C86" s="121"/>
      <c r="D86" s="121" t="s">
        <v>542</v>
      </c>
      <c r="E86" s="121" t="s">
        <v>543</v>
      </c>
      <c r="F86" s="121" t="s">
        <v>543</v>
      </c>
      <c r="G86" s="122" t="s">
        <v>544</v>
      </c>
      <c r="H86" s="122" t="s">
        <v>544</v>
      </c>
      <c r="I86" s="121"/>
      <c r="J86" s="121"/>
      <c r="K86" s="121"/>
      <c r="L86" s="121"/>
      <c r="M86" s="121" t="s">
        <v>545</v>
      </c>
      <c r="N86" s="121" t="s">
        <v>545</v>
      </c>
      <c r="O86" s="121"/>
      <c r="P86" s="121" t="s">
        <v>546</v>
      </c>
      <c r="Q86" s="122" t="s">
        <v>544</v>
      </c>
      <c r="R86" s="121"/>
      <c r="S86" s="121" t="s">
        <v>547</v>
      </c>
      <c r="T86" s="121" t="s">
        <v>547</v>
      </c>
      <c r="U86" s="121" t="s">
        <v>548</v>
      </c>
      <c r="V86" s="121" t="s">
        <v>548</v>
      </c>
      <c r="W86" s="121" t="s">
        <v>549</v>
      </c>
      <c r="X86" s="121"/>
      <c r="Y86" s="121"/>
      <c r="Z86" s="121"/>
      <c r="AA86" s="121"/>
      <c r="AB86" s="121"/>
      <c r="AC86" s="131"/>
      <c r="AD86" s="132">
        <f t="shared" si="3"/>
        <v>28</v>
      </c>
      <c r="AE86" s="112" t="s">
        <v>550</v>
      </c>
      <c r="AF86" s="133">
        <f t="shared" si="4"/>
        <v>5</v>
      </c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  <c r="IN86" s="133"/>
      <c r="IO86" s="133"/>
      <c r="IP86" s="133"/>
      <c r="IQ86" s="133"/>
      <c r="IR86" s="133"/>
      <c r="IS86" s="133"/>
      <c r="IT86" s="133"/>
      <c r="IU86" s="133"/>
      <c r="IV86" s="133"/>
    </row>
    <row r="87" spans="1:33" ht="91.5" customHeight="1">
      <c r="A87" s="119" t="s">
        <v>551</v>
      </c>
      <c r="B87" s="120">
        <v>21</v>
      </c>
      <c r="C87" s="121" t="s">
        <v>552</v>
      </c>
      <c r="D87" s="121" t="s">
        <v>552</v>
      </c>
      <c r="E87" s="121"/>
      <c r="F87" s="121"/>
      <c r="G87" s="122" t="s">
        <v>553</v>
      </c>
      <c r="H87" s="122" t="s">
        <v>553</v>
      </c>
      <c r="I87" s="121" t="s">
        <v>554</v>
      </c>
      <c r="J87" s="121" t="s">
        <v>554</v>
      </c>
      <c r="K87" s="121"/>
      <c r="L87" s="121"/>
      <c r="M87" s="121"/>
      <c r="N87" s="121"/>
      <c r="O87" s="121" t="s">
        <v>555</v>
      </c>
      <c r="P87" s="121" t="s">
        <v>555</v>
      </c>
      <c r="Q87" s="121" t="s">
        <v>556</v>
      </c>
      <c r="R87" s="121" t="s">
        <v>556</v>
      </c>
      <c r="S87" s="121"/>
      <c r="T87" s="121"/>
      <c r="U87" s="121" t="s">
        <v>557</v>
      </c>
      <c r="V87" s="121" t="s">
        <v>557</v>
      </c>
      <c r="W87" s="121"/>
      <c r="X87" s="121"/>
      <c r="Y87" s="121"/>
      <c r="Z87" s="121"/>
      <c r="AA87" s="121"/>
      <c r="AB87" s="121"/>
      <c r="AC87" s="131"/>
      <c r="AD87" s="132">
        <f t="shared" si="3"/>
        <v>24</v>
      </c>
      <c r="AE87" s="112" t="s">
        <v>550</v>
      </c>
      <c r="AF87" s="133">
        <f t="shared" si="4"/>
        <v>5</v>
      </c>
      <c r="AG87" s="133"/>
    </row>
    <row r="88" spans="1:256" ht="92.25" customHeight="1">
      <c r="A88" s="119" t="s">
        <v>558</v>
      </c>
      <c r="B88" s="120">
        <v>44</v>
      </c>
      <c r="C88" s="121" t="s">
        <v>59</v>
      </c>
      <c r="D88" s="121" t="s">
        <v>559</v>
      </c>
      <c r="E88" s="121" t="s">
        <v>560</v>
      </c>
      <c r="F88" s="121" t="s">
        <v>560</v>
      </c>
      <c r="G88" s="121"/>
      <c r="H88" s="122"/>
      <c r="I88" s="121" t="s">
        <v>561</v>
      </c>
      <c r="J88" s="121" t="s">
        <v>561</v>
      </c>
      <c r="K88" s="121"/>
      <c r="L88" s="121"/>
      <c r="M88" s="121" t="s">
        <v>546</v>
      </c>
      <c r="N88" s="121" t="s">
        <v>546</v>
      </c>
      <c r="O88" s="121" t="s">
        <v>546</v>
      </c>
      <c r="P88" s="121"/>
      <c r="Q88" s="121"/>
      <c r="R88" s="121" t="s">
        <v>562</v>
      </c>
      <c r="S88" s="121" t="s">
        <v>559</v>
      </c>
      <c r="T88" s="121" t="s">
        <v>559</v>
      </c>
      <c r="U88" s="121"/>
      <c r="V88" s="121"/>
      <c r="W88" s="121"/>
      <c r="X88" s="121" t="s">
        <v>549</v>
      </c>
      <c r="Y88" s="121"/>
      <c r="Z88" s="121"/>
      <c r="AA88" s="121"/>
      <c r="AB88" s="121"/>
      <c r="AC88" s="131"/>
      <c r="AD88" s="132">
        <f t="shared" si="3"/>
        <v>26</v>
      </c>
      <c r="AE88" s="112" t="s">
        <v>550</v>
      </c>
      <c r="AF88" s="133">
        <f t="shared" si="4"/>
        <v>3</v>
      </c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</row>
    <row r="89" spans="1:256" ht="70.5" customHeight="1">
      <c r="A89" s="119" t="s">
        <v>563</v>
      </c>
      <c r="B89" s="120">
        <v>22</v>
      </c>
      <c r="C89" s="121"/>
      <c r="D89" s="124"/>
      <c r="E89" s="122"/>
      <c r="F89" s="122" t="s">
        <v>564</v>
      </c>
      <c r="G89" s="121" t="s">
        <v>565</v>
      </c>
      <c r="H89" s="121" t="s">
        <v>565</v>
      </c>
      <c r="I89" s="121" t="s">
        <v>566</v>
      </c>
      <c r="J89" s="121" t="s">
        <v>566</v>
      </c>
      <c r="K89" s="121" t="s">
        <v>567</v>
      </c>
      <c r="L89" s="121" t="s">
        <v>567</v>
      </c>
      <c r="M89" s="121" t="s">
        <v>150</v>
      </c>
      <c r="N89" s="121"/>
      <c r="O89" s="121" t="s">
        <v>568</v>
      </c>
      <c r="P89" s="121" t="s">
        <v>568</v>
      </c>
      <c r="Q89" s="121"/>
      <c r="R89" s="122" t="s">
        <v>569</v>
      </c>
      <c r="S89" s="123"/>
      <c r="T89" s="121" t="s">
        <v>570</v>
      </c>
      <c r="U89" s="121" t="s">
        <v>571</v>
      </c>
      <c r="V89" s="121"/>
      <c r="W89" s="121"/>
      <c r="X89" s="121"/>
      <c r="Y89" s="121"/>
      <c r="Z89" s="121"/>
      <c r="AA89" s="121"/>
      <c r="AB89" s="121"/>
      <c r="AC89" s="131"/>
      <c r="AD89" s="132">
        <f t="shared" si="3"/>
        <v>26</v>
      </c>
      <c r="AE89" s="112" t="s">
        <v>550</v>
      </c>
      <c r="AF89" s="133">
        <f t="shared" si="4"/>
        <v>5</v>
      </c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</row>
    <row r="90" spans="1:256" ht="70.5" customHeight="1">
      <c r="A90" s="119" t="s">
        <v>572</v>
      </c>
      <c r="B90" s="120">
        <v>33</v>
      </c>
      <c r="C90" s="121" t="s">
        <v>573</v>
      </c>
      <c r="D90" s="121" t="s">
        <v>573</v>
      </c>
      <c r="E90" s="121" t="s">
        <v>150</v>
      </c>
      <c r="F90" s="121"/>
      <c r="G90" s="121"/>
      <c r="H90" s="121"/>
      <c r="I90" s="121"/>
      <c r="J90" s="121"/>
      <c r="K90" s="121" t="s">
        <v>574</v>
      </c>
      <c r="L90" s="121" t="s">
        <v>574</v>
      </c>
      <c r="M90" s="121"/>
      <c r="N90" s="121" t="s">
        <v>575</v>
      </c>
      <c r="O90" s="121" t="s">
        <v>567</v>
      </c>
      <c r="P90" s="121" t="s">
        <v>567</v>
      </c>
      <c r="Q90" s="121" t="s">
        <v>576</v>
      </c>
      <c r="R90" s="121"/>
      <c r="S90" s="121" t="s">
        <v>577</v>
      </c>
      <c r="T90" s="121" t="s">
        <v>577</v>
      </c>
      <c r="U90" s="121" t="s">
        <v>578</v>
      </c>
      <c r="V90" s="121" t="s">
        <v>578</v>
      </c>
      <c r="W90" s="121"/>
      <c r="X90" s="121"/>
      <c r="Y90" s="121"/>
      <c r="Z90" s="121"/>
      <c r="AA90" s="121"/>
      <c r="AB90" s="121"/>
      <c r="AC90" s="131"/>
      <c r="AD90" s="132">
        <f t="shared" si="3"/>
        <v>26</v>
      </c>
      <c r="AE90" s="112" t="s">
        <v>550</v>
      </c>
      <c r="AF90" s="133">
        <f t="shared" si="4"/>
        <v>3</v>
      </c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</row>
    <row r="91" spans="1:256" ht="70.5" customHeight="1">
      <c r="A91" s="119" t="s">
        <v>579</v>
      </c>
      <c r="B91" s="120">
        <v>38</v>
      </c>
      <c r="C91" s="124"/>
      <c r="D91" s="124"/>
      <c r="E91" s="121" t="s">
        <v>580</v>
      </c>
      <c r="F91" s="121" t="s">
        <v>580</v>
      </c>
      <c r="G91" s="121" t="s">
        <v>567</v>
      </c>
      <c r="H91" s="121" t="s">
        <v>567</v>
      </c>
      <c r="I91" s="124"/>
      <c r="J91" s="124"/>
      <c r="K91" s="121" t="s">
        <v>581</v>
      </c>
      <c r="L91" s="121" t="s">
        <v>581</v>
      </c>
      <c r="M91" s="121" t="s">
        <v>552</v>
      </c>
      <c r="N91" s="121" t="s">
        <v>552</v>
      </c>
      <c r="O91" s="121" t="s">
        <v>582</v>
      </c>
      <c r="P91" s="121" t="s">
        <v>582</v>
      </c>
      <c r="Q91" s="121" t="s">
        <v>150</v>
      </c>
      <c r="R91" s="121" t="s">
        <v>576</v>
      </c>
      <c r="S91" s="121" t="s">
        <v>570</v>
      </c>
      <c r="T91" s="121"/>
      <c r="U91" s="123"/>
      <c r="V91" s="123"/>
      <c r="W91" s="121"/>
      <c r="X91" s="121"/>
      <c r="Y91" s="121"/>
      <c r="Z91" s="121"/>
      <c r="AA91" s="121"/>
      <c r="AB91" s="121"/>
      <c r="AC91" s="131"/>
      <c r="AD91" s="132">
        <f t="shared" si="3"/>
        <v>26</v>
      </c>
      <c r="AE91" s="112" t="s">
        <v>550</v>
      </c>
      <c r="AF91" s="133">
        <f t="shared" si="4"/>
        <v>3</v>
      </c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</row>
    <row r="92" spans="1:256" ht="70.5" customHeight="1">
      <c r="A92" s="119" t="s">
        <v>583</v>
      </c>
      <c r="B92" s="120">
        <v>24</v>
      </c>
      <c r="C92" s="121" t="s">
        <v>584</v>
      </c>
      <c r="D92" s="121" t="s">
        <v>584</v>
      </c>
      <c r="E92" s="122" t="s">
        <v>564</v>
      </c>
      <c r="F92" s="121"/>
      <c r="G92" s="121" t="s">
        <v>585</v>
      </c>
      <c r="H92" s="121" t="s">
        <v>585</v>
      </c>
      <c r="I92" s="121" t="s">
        <v>586</v>
      </c>
      <c r="J92" s="123"/>
      <c r="K92" s="121" t="s">
        <v>422</v>
      </c>
      <c r="L92" s="121" t="s">
        <v>262</v>
      </c>
      <c r="M92" s="121" t="s">
        <v>575</v>
      </c>
      <c r="N92" s="121"/>
      <c r="O92" s="121"/>
      <c r="P92" s="121"/>
      <c r="Q92" s="121" t="s">
        <v>587</v>
      </c>
      <c r="R92" s="121" t="s">
        <v>587</v>
      </c>
      <c r="S92" s="121"/>
      <c r="T92" s="121" t="s">
        <v>588</v>
      </c>
      <c r="U92" s="121"/>
      <c r="V92" s="121" t="s">
        <v>570</v>
      </c>
      <c r="W92" s="121"/>
      <c r="X92" s="121"/>
      <c r="Y92" s="121"/>
      <c r="Z92" s="121"/>
      <c r="AA92" s="121"/>
      <c r="AB92" s="121"/>
      <c r="AC92" s="131"/>
      <c r="AD92" s="132">
        <f t="shared" si="3"/>
        <v>26</v>
      </c>
      <c r="AE92" s="112" t="s">
        <v>550</v>
      </c>
      <c r="AF92" s="133">
        <f t="shared" si="4"/>
        <v>5</v>
      </c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</row>
    <row r="93" spans="1:256" ht="83.25" customHeight="1">
      <c r="A93" s="119" t="s">
        <v>589</v>
      </c>
      <c r="B93" s="120">
        <v>51</v>
      </c>
      <c r="C93" s="124"/>
      <c r="D93" s="124"/>
      <c r="E93" s="121"/>
      <c r="F93" s="121" t="s">
        <v>590</v>
      </c>
      <c r="G93" s="121"/>
      <c r="H93" s="121"/>
      <c r="I93" s="121" t="s">
        <v>591</v>
      </c>
      <c r="J93" s="121" t="s">
        <v>591</v>
      </c>
      <c r="K93" s="121" t="s">
        <v>592</v>
      </c>
      <c r="L93" s="121" t="s">
        <v>592</v>
      </c>
      <c r="M93" s="123"/>
      <c r="N93" s="123"/>
      <c r="O93" s="121"/>
      <c r="P93" s="121"/>
      <c r="Q93" s="121" t="s">
        <v>593</v>
      </c>
      <c r="R93" s="121" t="s">
        <v>593</v>
      </c>
      <c r="S93" s="122"/>
      <c r="T93" s="121"/>
      <c r="U93" s="121" t="s">
        <v>594</v>
      </c>
      <c r="V93" s="121" t="s">
        <v>594</v>
      </c>
      <c r="W93" s="123"/>
      <c r="X93" s="123"/>
      <c r="Y93" s="121" t="s">
        <v>592</v>
      </c>
      <c r="Z93" s="121" t="s">
        <v>592</v>
      </c>
      <c r="AA93" s="121"/>
      <c r="AB93" s="121"/>
      <c r="AC93" s="131"/>
      <c r="AD93" s="132">
        <f t="shared" si="3"/>
        <v>22</v>
      </c>
      <c r="AE93" s="112" t="s">
        <v>595</v>
      </c>
      <c r="AF93" s="133">
        <f t="shared" si="4"/>
        <v>5</v>
      </c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</row>
    <row r="94" spans="1:256" ht="87.75" customHeight="1">
      <c r="A94" s="119" t="s">
        <v>596</v>
      </c>
      <c r="B94" s="120">
        <v>45</v>
      </c>
      <c r="C94" s="121" t="s">
        <v>592</v>
      </c>
      <c r="D94" s="121" t="s">
        <v>592</v>
      </c>
      <c r="E94" s="121" t="s">
        <v>590</v>
      </c>
      <c r="F94" s="121"/>
      <c r="G94" s="123"/>
      <c r="H94" s="123"/>
      <c r="I94" s="121"/>
      <c r="J94" s="121"/>
      <c r="K94" s="121" t="s">
        <v>591</v>
      </c>
      <c r="L94" s="121" t="s">
        <v>591</v>
      </c>
      <c r="M94" s="121"/>
      <c r="N94" s="121"/>
      <c r="O94" s="121" t="s">
        <v>597</v>
      </c>
      <c r="P94" s="121" t="s">
        <v>597</v>
      </c>
      <c r="Q94" s="121" t="s">
        <v>598</v>
      </c>
      <c r="R94" s="121" t="s">
        <v>598</v>
      </c>
      <c r="S94" s="121" t="s">
        <v>592</v>
      </c>
      <c r="T94" s="121" t="s">
        <v>592</v>
      </c>
      <c r="U94" s="123"/>
      <c r="V94" s="123"/>
      <c r="W94" s="121"/>
      <c r="X94" s="121"/>
      <c r="Y94" s="121"/>
      <c r="Z94" s="121"/>
      <c r="AA94" s="121"/>
      <c r="AB94" s="121"/>
      <c r="AC94" s="131"/>
      <c r="AD94" s="132">
        <f t="shared" si="3"/>
        <v>22</v>
      </c>
      <c r="AE94" s="112" t="s">
        <v>595</v>
      </c>
      <c r="AF94" s="133">
        <f t="shared" si="4"/>
        <v>5</v>
      </c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</row>
    <row r="95" spans="1:256" ht="104.25" customHeight="1">
      <c r="A95" s="119" t="s">
        <v>599</v>
      </c>
      <c r="B95" s="120">
        <v>26</v>
      </c>
      <c r="C95" s="121"/>
      <c r="D95" s="121"/>
      <c r="E95" s="121" t="s">
        <v>600</v>
      </c>
      <c r="F95" s="121" t="s">
        <v>600</v>
      </c>
      <c r="G95" s="121"/>
      <c r="H95" s="121"/>
      <c r="I95" s="121"/>
      <c r="J95" s="121" t="s">
        <v>601</v>
      </c>
      <c r="K95" s="122"/>
      <c r="L95" s="122"/>
      <c r="M95" s="121" t="s">
        <v>602</v>
      </c>
      <c r="N95" s="121" t="s">
        <v>602</v>
      </c>
      <c r="O95" s="121"/>
      <c r="P95" s="121"/>
      <c r="Q95" s="121" t="s">
        <v>603</v>
      </c>
      <c r="R95" s="121" t="s">
        <v>603</v>
      </c>
      <c r="S95" s="121" t="s">
        <v>604</v>
      </c>
      <c r="T95" s="121"/>
      <c r="U95" s="121" t="s">
        <v>605</v>
      </c>
      <c r="V95" s="121" t="s">
        <v>605</v>
      </c>
      <c r="W95" s="121"/>
      <c r="X95" s="121"/>
      <c r="Y95" s="121"/>
      <c r="Z95" s="121"/>
      <c r="AA95" s="121"/>
      <c r="AB95" s="121"/>
      <c r="AC95" s="131"/>
      <c r="AD95" s="132">
        <f t="shared" si="3"/>
        <v>20</v>
      </c>
      <c r="AE95" s="112" t="s">
        <v>595</v>
      </c>
      <c r="AF95" s="133">
        <f t="shared" si="4"/>
        <v>5</v>
      </c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</row>
    <row r="96" spans="1:256" ht="93" customHeight="1">
      <c r="A96" s="119" t="s">
        <v>606</v>
      </c>
      <c r="B96" s="120">
        <v>48</v>
      </c>
      <c r="C96" s="121" t="s">
        <v>607</v>
      </c>
      <c r="D96" s="121" t="s">
        <v>607</v>
      </c>
      <c r="E96" s="121"/>
      <c r="F96" s="121"/>
      <c r="G96" s="121" t="s">
        <v>608</v>
      </c>
      <c r="H96" s="121"/>
      <c r="I96" s="121" t="s">
        <v>609</v>
      </c>
      <c r="J96" s="121" t="s">
        <v>609</v>
      </c>
      <c r="K96" s="121"/>
      <c r="L96" s="121"/>
      <c r="M96" s="121" t="s">
        <v>610</v>
      </c>
      <c r="N96" s="121" t="s">
        <v>610</v>
      </c>
      <c r="O96" s="121"/>
      <c r="P96" s="121"/>
      <c r="Q96" s="121"/>
      <c r="R96" s="121"/>
      <c r="S96" s="121" t="s">
        <v>611</v>
      </c>
      <c r="T96" s="121" t="s">
        <v>611</v>
      </c>
      <c r="U96" s="121" t="s">
        <v>612</v>
      </c>
      <c r="V96" s="121"/>
      <c r="W96" s="121"/>
      <c r="X96" s="124"/>
      <c r="Y96" s="121"/>
      <c r="Z96" s="121"/>
      <c r="AA96" s="121"/>
      <c r="AB96" s="121"/>
      <c r="AC96" s="131"/>
      <c r="AD96" s="132">
        <f t="shared" si="3"/>
        <v>20</v>
      </c>
      <c r="AE96" s="112" t="s">
        <v>595</v>
      </c>
      <c r="AF96" s="133">
        <f t="shared" si="4"/>
        <v>5</v>
      </c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</row>
    <row r="97" spans="1:33" ht="88.5" customHeight="1">
      <c r="A97" s="119" t="s">
        <v>613</v>
      </c>
      <c r="B97" s="120">
        <v>34</v>
      </c>
      <c r="C97" s="121"/>
      <c r="D97" s="121"/>
      <c r="E97" s="121" t="s">
        <v>614</v>
      </c>
      <c r="F97" s="121" t="s">
        <v>614</v>
      </c>
      <c r="G97" s="121" t="s">
        <v>607</v>
      </c>
      <c r="H97" s="121" t="s">
        <v>607</v>
      </c>
      <c r="I97" s="121" t="s">
        <v>615</v>
      </c>
      <c r="J97" s="121"/>
      <c r="K97" s="121"/>
      <c r="L97" s="121"/>
      <c r="M97" s="121"/>
      <c r="N97" s="121"/>
      <c r="O97" s="121" t="s">
        <v>612</v>
      </c>
      <c r="P97" s="121" t="s">
        <v>612</v>
      </c>
      <c r="Q97" s="121"/>
      <c r="R97" s="121" t="s">
        <v>614</v>
      </c>
      <c r="S97" s="121" t="s">
        <v>616</v>
      </c>
      <c r="T97" s="121" t="s">
        <v>616</v>
      </c>
      <c r="U97" s="121"/>
      <c r="V97" s="121" t="s">
        <v>612</v>
      </c>
      <c r="W97" s="124"/>
      <c r="X97" s="121"/>
      <c r="Y97" s="121"/>
      <c r="Z97" s="121"/>
      <c r="AA97" s="121"/>
      <c r="AB97" s="121"/>
      <c r="AC97" s="131"/>
      <c r="AD97" s="132">
        <f t="shared" si="3"/>
        <v>22</v>
      </c>
      <c r="AE97" s="112" t="s">
        <v>595</v>
      </c>
      <c r="AF97" s="133">
        <f t="shared" si="4"/>
        <v>5</v>
      </c>
      <c r="AG97" s="133"/>
    </row>
    <row r="98" spans="1:32" ht="104.25" customHeight="1">
      <c r="A98" s="119" t="s">
        <v>617</v>
      </c>
      <c r="B98" s="120">
        <v>32</v>
      </c>
      <c r="C98" s="121"/>
      <c r="D98" s="121"/>
      <c r="E98" s="124"/>
      <c r="F98" s="124"/>
      <c r="G98" s="121" t="s">
        <v>618</v>
      </c>
      <c r="H98" s="121" t="s">
        <v>618</v>
      </c>
      <c r="I98" s="123"/>
      <c r="J98" s="123"/>
      <c r="K98" s="121"/>
      <c r="L98" s="121"/>
      <c r="M98" s="121"/>
      <c r="N98" s="121" t="s">
        <v>619</v>
      </c>
      <c r="O98" s="121" t="s">
        <v>620</v>
      </c>
      <c r="P98" s="121" t="s">
        <v>620</v>
      </c>
      <c r="Q98" s="121" t="s">
        <v>621</v>
      </c>
      <c r="R98" s="121" t="s">
        <v>621</v>
      </c>
      <c r="S98" s="121"/>
      <c r="T98" s="121"/>
      <c r="U98" s="121"/>
      <c r="V98" s="121"/>
      <c r="W98" s="121" t="s">
        <v>622</v>
      </c>
      <c r="X98" s="121" t="s">
        <v>622</v>
      </c>
      <c r="Y98" s="121"/>
      <c r="Z98" s="121"/>
      <c r="AA98" s="121"/>
      <c r="AB98" s="121"/>
      <c r="AC98" s="131"/>
      <c r="AD98" s="132">
        <f t="shared" si="3"/>
        <v>18</v>
      </c>
      <c r="AE98" s="112" t="s">
        <v>595</v>
      </c>
      <c r="AF98" s="133">
        <f t="shared" si="4"/>
        <v>5</v>
      </c>
    </row>
    <row r="99" spans="1:32" ht="66.75" customHeight="1">
      <c r="A99" s="119" t="s">
        <v>623</v>
      </c>
      <c r="B99" s="120">
        <v>35</v>
      </c>
      <c r="C99" s="121" t="s">
        <v>624</v>
      </c>
      <c r="D99" s="122"/>
      <c r="E99" s="121" t="s">
        <v>625</v>
      </c>
      <c r="F99" s="121" t="s">
        <v>626</v>
      </c>
      <c r="G99" s="121" t="s">
        <v>627</v>
      </c>
      <c r="H99" s="121" t="s">
        <v>628</v>
      </c>
      <c r="I99" s="121"/>
      <c r="J99" s="121"/>
      <c r="K99" s="121"/>
      <c r="L99" s="123"/>
      <c r="M99" s="121"/>
      <c r="N99" s="121" t="s">
        <v>629</v>
      </c>
      <c r="O99" s="121"/>
      <c r="P99" s="121" t="s">
        <v>630</v>
      </c>
      <c r="Q99" s="121" t="s">
        <v>631</v>
      </c>
      <c r="R99" s="121" t="s">
        <v>632</v>
      </c>
      <c r="S99" s="121" t="s">
        <v>631</v>
      </c>
      <c r="T99" s="121" t="s">
        <v>633</v>
      </c>
      <c r="U99" s="123"/>
      <c r="V99" s="121" t="s">
        <v>634</v>
      </c>
      <c r="W99" s="121"/>
      <c r="X99" s="121"/>
      <c r="Y99" s="121"/>
      <c r="Z99" s="121"/>
      <c r="AA99" s="121"/>
      <c r="AB99" s="121"/>
      <c r="AC99" s="131"/>
      <c r="AD99" s="132">
        <f t="shared" si="3"/>
        <v>24</v>
      </c>
      <c r="AE99" s="112" t="s">
        <v>595</v>
      </c>
      <c r="AF99" s="133">
        <f t="shared" si="4"/>
        <v>5</v>
      </c>
    </row>
    <row r="100" spans="1:32" ht="66.75" customHeight="1">
      <c r="A100" s="119" t="s">
        <v>635</v>
      </c>
      <c r="B100" s="120">
        <v>39</v>
      </c>
      <c r="C100" s="121"/>
      <c r="D100" s="121" t="s">
        <v>624</v>
      </c>
      <c r="E100" s="121" t="s">
        <v>626</v>
      </c>
      <c r="F100" s="121" t="s">
        <v>625</v>
      </c>
      <c r="G100" s="122" t="s">
        <v>628</v>
      </c>
      <c r="H100" s="121" t="s">
        <v>627</v>
      </c>
      <c r="I100" s="121"/>
      <c r="J100" s="121"/>
      <c r="K100" s="123"/>
      <c r="L100" s="121"/>
      <c r="M100" s="121" t="s">
        <v>629</v>
      </c>
      <c r="N100" s="121" t="s">
        <v>636</v>
      </c>
      <c r="O100" s="121" t="s">
        <v>630</v>
      </c>
      <c r="P100" s="121"/>
      <c r="Q100" s="121"/>
      <c r="R100" s="121" t="s">
        <v>631</v>
      </c>
      <c r="S100" s="121" t="s">
        <v>633</v>
      </c>
      <c r="T100" s="121" t="s">
        <v>631</v>
      </c>
      <c r="U100" s="121" t="s">
        <v>634</v>
      </c>
      <c r="V100" s="123"/>
      <c r="W100" s="121"/>
      <c r="X100" s="121"/>
      <c r="Y100" s="121"/>
      <c r="Z100" s="121"/>
      <c r="AA100" s="121"/>
      <c r="AB100" s="121"/>
      <c r="AC100" s="131"/>
      <c r="AD100" s="132">
        <f t="shared" si="3"/>
        <v>24</v>
      </c>
      <c r="AE100" s="112" t="s">
        <v>595</v>
      </c>
      <c r="AF100" s="133">
        <f t="shared" si="4"/>
        <v>5</v>
      </c>
    </row>
    <row r="101" spans="1:32" ht="160.5" customHeight="1">
      <c r="A101" s="119" t="s">
        <v>637</v>
      </c>
      <c r="B101" s="120">
        <v>46</v>
      </c>
      <c r="C101" s="121" t="s">
        <v>638</v>
      </c>
      <c r="D101" s="121" t="s">
        <v>638</v>
      </c>
      <c r="E101" s="121"/>
      <c r="F101" s="121"/>
      <c r="G101" s="121"/>
      <c r="H101" s="121" t="s">
        <v>139</v>
      </c>
      <c r="I101" s="121" t="s">
        <v>639</v>
      </c>
      <c r="J101" s="121"/>
      <c r="K101" s="121" t="s">
        <v>640</v>
      </c>
      <c r="L101" s="121" t="s">
        <v>640</v>
      </c>
      <c r="M101" s="121" t="s">
        <v>641</v>
      </c>
      <c r="N101" s="121" t="s">
        <v>641</v>
      </c>
      <c r="O101" s="121"/>
      <c r="P101" s="121"/>
      <c r="Q101" s="121" t="s">
        <v>642</v>
      </c>
      <c r="R101" s="121" t="s">
        <v>642</v>
      </c>
      <c r="S101" s="121"/>
      <c r="T101" s="121" t="s">
        <v>643</v>
      </c>
      <c r="U101" s="121" t="s">
        <v>644</v>
      </c>
      <c r="V101" s="121" t="s">
        <v>644</v>
      </c>
      <c r="W101" s="121"/>
      <c r="X101" s="121"/>
      <c r="Y101" s="121"/>
      <c r="Z101" s="121"/>
      <c r="AA101" s="121"/>
      <c r="AB101" s="121"/>
      <c r="AC101" s="131"/>
      <c r="AD101" s="132">
        <f t="shared" si="3"/>
        <v>26</v>
      </c>
      <c r="AE101" s="112" t="s">
        <v>595</v>
      </c>
      <c r="AF101" s="133">
        <f t="shared" si="4"/>
        <v>3</v>
      </c>
    </row>
    <row r="102" spans="1:32" ht="138.75" customHeight="1">
      <c r="A102" s="119" t="s">
        <v>645</v>
      </c>
      <c r="B102" s="120">
        <v>39</v>
      </c>
      <c r="C102" s="121" t="s">
        <v>646</v>
      </c>
      <c r="D102" s="121" t="s">
        <v>646</v>
      </c>
      <c r="E102" s="121" t="s">
        <v>647</v>
      </c>
      <c r="F102" s="121" t="s">
        <v>647</v>
      </c>
      <c r="G102" s="121" t="s">
        <v>648</v>
      </c>
      <c r="H102" s="121" t="s">
        <v>648</v>
      </c>
      <c r="I102" s="121" t="s">
        <v>649</v>
      </c>
      <c r="J102" s="121" t="s">
        <v>649</v>
      </c>
      <c r="K102" s="121" t="s">
        <v>650</v>
      </c>
      <c r="L102" s="121" t="s">
        <v>650</v>
      </c>
      <c r="M102" s="124"/>
      <c r="N102" s="121"/>
      <c r="O102" s="121" t="s">
        <v>651</v>
      </c>
      <c r="P102" s="121" t="s">
        <v>651</v>
      </c>
      <c r="Q102" s="121" t="s">
        <v>50</v>
      </c>
      <c r="R102" s="121" t="s">
        <v>652</v>
      </c>
      <c r="S102" s="121"/>
      <c r="T102" s="121"/>
      <c r="U102" s="121" t="s">
        <v>653</v>
      </c>
      <c r="V102" s="121"/>
      <c r="W102" s="121" t="s">
        <v>649</v>
      </c>
      <c r="X102" s="121" t="s">
        <v>649</v>
      </c>
      <c r="Y102" s="121" t="s">
        <v>654</v>
      </c>
      <c r="Z102" s="121"/>
      <c r="AA102" s="121"/>
      <c r="AB102" s="121"/>
      <c r="AC102" s="131"/>
      <c r="AD102" s="132">
        <f t="shared" si="3"/>
        <v>36</v>
      </c>
      <c r="AE102" s="112" t="s">
        <v>595</v>
      </c>
      <c r="AF102" s="133">
        <f aca="true" t="shared" si="5" ref="AF102:AF133">IF(COUNTIF(A102,"*五年*"),5,3)</f>
        <v>3</v>
      </c>
    </row>
    <row r="103" spans="1:32" ht="162" customHeight="1">
      <c r="A103" s="119" t="s">
        <v>655</v>
      </c>
      <c r="B103" s="121">
        <v>41</v>
      </c>
      <c r="C103" s="121"/>
      <c r="D103" s="121"/>
      <c r="E103" s="121" t="s">
        <v>656</v>
      </c>
      <c r="F103" s="121" t="s">
        <v>656</v>
      </c>
      <c r="G103" s="121" t="s">
        <v>657</v>
      </c>
      <c r="H103" s="121" t="s">
        <v>657</v>
      </c>
      <c r="I103" s="121"/>
      <c r="J103" s="124"/>
      <c r="K103" s="121" t="s">
        <v>658</v>
      </c>
      <c r="L103" s="121"/>
      <c r="M103" s="121" t="s">
        <v>659</v>
      </c>
      <c r="N103" s="121" t="s">
        <v>659</v>
      </c>
      <c r="O103" s="121" t="s">
        <v>660</v>
      </c>
      <c r="P103" s="121" t="s">
        <v>660</v>
      </c>
      <c r="Q103" s="121" t="s">
        <v>50</v>
      </c>
      <c r="R103" s="121"/>
      <c r="S103" s="123"/>
      <c r="T103" s="123"/>
      <c r="U103" s="123"/>
      <c r="V103" s="121" t="s">
        <v>653</v>
      </c>
      <c r="W103" s="121" t="s">
        <v>661</v>
      </c>
      <c r="X103" s="121" t="s">
        <v>661</v>
      </c>
      <c r="Y103" s="121"/>
      <c r="Z103" s="121" t="s">
        <v>654</v>
      </c>
      <c r="AA103" s="121" t="s">
        <v>661</v>
      </c>
      <c r="AB103" s="121" t="s">
        <v>661</v>
      </c>
      <c r="AC103" s="131"/>
      <c r="AD103" s="132">
        <f t="shared" si="3"/>
        <v>32</v>
      </c>
      <c r="AE103" s="112" t="s">
        <v>595</v>
      </c>
      <c r="AF103" s="133">
        <f t="shared" si="5"/>
        <v>3</v>
      </c>
    </row>
    <row r="104" spans="1:256" ht="154.5" customHeight="1">
      <c r="A104" s="119" t="s">
        <v>662</v>
      </c>
      <c r="B104" s="120">
        <v>37</v>
      </c>
      <c r="C104" s="122"/>
      <c r="D104" s="122"/>
      <c r="E104" s="121" t="s">
        <v>663</v>
      </c>
      <c r="F104" s="121" t="s">
        <v>663</v>
      </c>
      <c r="G104" s="121" t="s">
        <v>664</v>
      </c>
      <c r="H104" s="121" t="s">
        <v>664</v>
      </c>
      <c r="I104" s="124"/>
      <c r="J104" s="121" t="s">
        <v>50</v>
      </c>
      <c r="K104" s="121" t="s">
        <v>665</v>
      </c>
      <c r="L104" s="121" t="s">
        <v>665</v>
      </c>
      <c r="M104" s="121" t="s">
        <v>666</v>
      </c>
      <c r="N104" s="121" t="s">
        <v>666</v>
      </c>
      <c r="O104" s="124"/>
      <c r="P104" s="124"/>
      <c r="Q104" s="121" t="s">
        <v>652</v>
      </c>
      <c r="R104" s="121"/>
      <c r="S104" s="121" t="s">
        <v>667</v>
      </c>
      <c r="T104" s="121" t="s">
        <v>667</v>
      </c>
      <c r="U104" s="121" t="s">
        <v>668</v>
      </c>
      <c r="V104" s="121" t="s">
        <v>669</v>
      </c>
      <c r="W104" s="121"/>
      <c r="X104" s="121" t="s">
        <v>653</v>
      </c>
      <c r="Y104" s="124"/>
      <c r="Z104" s="121"/>
      <c r="AA104" s="121" t="s">
        <v>654</v>
      </c>
      <c r="AB104" s="121"/>
      <c r="AC104" s="131"/>
      <c r="AD104" s="132">
        <f t="shared" si="3"/>
        <v>32</v>
      </c>
      <c r="AE104" s="112" t="s">
        <v>595</v>
      </c>
      <c r="AF104" s="133">
        <f t="shared" si="5"/>
        <v>3</v>
      </c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GW104" s="133"/>
      <c r="GX104" s="133"/>
      <c r="GY104" s="133"/>
      <c r="GZ104" s="133"/>
      <c r="HA104" s="133"/>
      <c r="HB104" s="133"/>
      <c r="HC104" s="133"/>
      <c r="HD104" s="133"/>
      <c r="HE104" s="133"/>
      <c r="HF104" s="133"/>
      <c r="HG104" s="133"/>
      <c r="HH104" s="133"/>
      <c r="HI104" s="133"/>
      <c r="HJ104" s="133"/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 s="133"/>
      <c r="IB104" s="133"/>
      <c r="IC104" s="133"/>
      <c r="ID104" s="133"/>
      <c r="IE104" s="133"/>
      <c r="IF104" s="133"/>
      <c r="IG104" s="133"/>
      <c r="IH104" s="133"/>
      <c r="II104" s="133"/>
      <c r="IJ104" s="133"/>
      <c r="IK104" s="133"/>
      <c r="IL104" s="133"/>
      <c r="IM104" s="133"/>
      <c r="IN104" s="133"/>
      <c r="IO104" s="133"/>
      <c r="IP104" s="133"/>
      <c r="IQ104" s="133"/>
      <c r="IR104" s="133"/>
      <c r="IS104" s="133"/>
      <c r="IT104" s="133"/>
      <c r="IU104" s="133"/>
      <c r="IV104" s="133"/>
    </row>
    <row r="105" spans="1:256" ht="192" customHeight="1">
      <c r="A105" s="119" t="s">
        <v>670</v>
      </c>
      <c r="B105" s="120">
        <v>41</v>
      </c>
      <c r="C105" s="121" t="s">
        <v>671</v>
      </c>
      <c r="D105" s="121" t="s">
        <v>671</v>
      </c>
      <c r="E105" s="121"/>
      <c r="F105" s="121"/>
      <c r="G105" s="121" t="s">
        <v>672</v>
      </c>
      <c r="H105" s="121" t="s">
        <v>672</v>
      </c>
      <c r="I105" s="121"/>
      <c r="J105" s="121" t="s">
        <v>50</v>
      </c>
      <c r="K105" s="121" t="s">
        <v>673</v>
      </c>
      <c r="L105" s="121" t="s">
        <v>674</v>
      </c>
      <c r="M105" s="121"/>
      <c r="N105" s="124"/>
      <c r="O105" s="121" t="s">
        <v>675</v>
      </c>
      <c r="P105" s="121" t="s">
        <v>675</v>
      </c>
      <c r="Q105" s="121" t="s">
        <v>676</v>
      </c>
      <c r="R105" s="121" t="s">
        <v>676</v>
      </c>
      <c r="S105" s="121"/>
      <c r="T105" s="121"/>
      <c r="U105" s="121" t="s">
        <v>677</v>
      </c>
      <c r="V105" s="121" t="s">
        <v>677</v>
      </c>
      <c r="W105" s="121" t="s">
        <v>653</v>
      </c>
      <c r="X105" s="121"/>
      <c r="Y105" s="121"/>
      <c r="Z105" s="121"/>
      <c r="AA105" s="121"/>
      <c r="AB105" s="121" t="s">
        <v>654</v>
      </c>
      <c r="AC105" s="131"/>
      <c r="AD105" s="132">
        <f t="shared" si="3"/>
        <v>30</v>
      </c>
      <c r="AE105" s="112" t="s">
        <v>595</v>
      </c>
      <c r="AF105" s="133">
        <f t="shared" si="5"/>
        <v>3</v>
      </c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GW105" s="133"/>
      <c r="GX105" s="133"/>
      <c r="GY105" s="133"/>
      <c r="GZ105" s="133"/>
      <c r="HA105" s="133"/>
      <c r="HB105" s="133"/>
      <c r="HC105" s="133"/>
      <c r="HD105" s="133"/>
      <c r="HE105" s="133"/>
      <c r="HF105" s="133"/>
      <c r="HG105" s="133"/>
      <c r="HH105" s="133"/>
      <c r="HI105" s="133"/>
      <c r="HJ105" s="133"/>
      <c r="HK105" s="133"/>
      <c r="HL105" s="133"/>
      <c r="HM105" s="133"/>
      <c r="HN105" s="133"/>
      <c r="HO105" s="133"/>
      <c r="HP105" s="133"/>
      <c r="HQ105" s="133"/>
      <c r="HR105" s="133"/>
      <c r="HS105" s="133"/>
      <c r="HT105" s="133"/>
      <c r="HU105" s="133"/>
      <c r="HV105" s="133"/>
      <c r="HW105" s="133"/>
      <c r="HX105" s="133"/>
      <c r="HY105" s="133"/>
      <c r="HZ105" s="133"/>
      <c r="IA105" s="133"/>
      <c r="IB105" s="133"/>
      <c r="IC105" s="133"/>
      <c r="ID105" s="133"/>
      <c r="IE105" s="133"/>
      <c r="IF105" s="133"/>
      <c r="IG105" s="133"/>
      <c r="IH105" s="133"/>
      <c r="II105" s="133"/>
      <c r="IJ105" s="133"/>
      <c r="IK105" s="133"/>
      <c r="IL105" s="133"/>
      <c r="IM105" s="133"/>
      <c r="IN105" s="133"/>
      <c r="IO105" s="133"/>
      <c r="IP105" s="133"/>
      <c r="IQ105" s="133"/>
      <c r="IR105" s="133"/>
      <c r="IS105" s="133"/>
      <c r="IT105" s="133"/>
      <c r="IU105" s="133"/>
      <c r="IV105" s="133"/>
    </row>
    <row r="106" spans="1:256" ht="156.75" customHeight="1">
      <c r="A106" s="119" t="s">
        <v>678</v>
      </c>
      <c r="B106" s="120">
        <v>40</v>
      </c>
      <c r="C106" s="122" t="s">
        <v>679</v>
      </c>
      <c r="D106" s="122" t="s">
        <v>679</v>
      </c>
      <c r="E106" s="121" t="s">
        <v>680</v>
      </c>
      <c r="F106" s="121" t="s">
        <v>680</v>
      </c>
      <c r="G106" s="121" t="s">
        <v>681</v>
      </c>
      <c r="H106" s="121" t="s">
        <v>681</v>
      </c>
      <c r="I106" s="121" t="s">
        <v>682</v>
      </c>
      <c r="J106" s="121"/>
      <c r="K106" s="121"/>
      <c r="L106" s="121"/>
      <c r="M106" s="121" t="s">
        <v>683</v>
      </c>
      <c r="N106" s="121"/>
      <c r="O106" s="121" t="s">
        <v>139</v>
      </c>
      <c r="P106" s="121"/>
      <c r="Q106" s="121" t="s">
        <v>684</v>
      </c>
      <c r="R106" s="121" t="s">
        <v>684</v>
      </c>
      <c r="S106" s="121"/>
      <c r="T106" s="121"/>
      <c r="U106" s="121" t="s">
        <v>685</v>
      </c>
      <c r="V106" s="121" t="s">
        <v>686</v>
      </c>
      <c r="W106" s="121"/>
      <c r="X106" s="121"/>
      <c r="Y106" s="121"/>
      <c r="Z106" s="121"/>
      <c r="AA106" s="121"/>
      <c r="AB106" s="121"/>
      <c r="AC106" s="131"/>
      <c r="AD106" s="132">
        <f t="shared" si="3"/>
        <v>26</v>
      </c>
      <c r="AE106" s="112" t="s">
        <v>595</v>
      </c>
      <c r="AF106" s="133">
        <f t="shared" si="5"/>
        <v>3</v>
      </c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133"/>
      <c r="IL106" s="133"/>
      <c r="IM106" s="133"/>
      <c r="IN106" s="133"/>
      <c r="IO106" s="133"/>
      <c r="IP106" s="133"/>
      <c r="IQ106" s="133"/>
      <c r="IR106" s="133"/>
      <c r="IS106" s="133"/>
      <c r="IT106" s="133"/>
      <c r="IU106" s="133"/>
      <c r="IV106" s="133"/>
    </row>
    <row r="107" spans="1:256" ht="166.5" customHeight="1">
      <c r="A107" s="119" t="s">
        <v>687</v>
      </c>
      <c r="B107" s="120">
        <v>44</v>
      </c>
      <c r="C107" s="121" t="s">
        <v>688</v>
      </c>
      <c r="D107" s="121" t="s">
        <v>688</v>
      </c>
      <c r="E107" s="121"/>
      <c r="F107" s="121"/>
      <c r="G107" s="121" t="s">
        <v>689</v>
      </c>
      <c r="H107" s="121" t="s">
        <v>139</v>
      </c>
      <c r="I107" s="121" t="s">
        <v>690</v>
      </c>
      <c r="J107" s="121" t="s">
        <v>691</v>
      </c>
      <c r="K107" s="121" t="s">
        <v>692</v>
      </c>
      <c r="L107" s="121" t="s">
        <v>692</v>
      </c>
      <c r="M107" s="121" t="s">
        <v>693</v>
      </c>
      <c r="N107" s="121" t="s">
        <v>693</v>
      </c>
      <c r="O107" s="121" t="s">
        <v>694</v>
      </c>
      <c r="P107" s="121" t="s">
        <v>695</v>
      </c>
      <c r="Q107" s="121" t="s">
        <v>696</v>
      </c>
      <c r="R107" s="121" t="s">
        <v>697</v>
      </c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31"/>
      <c r="AD107" s="132">
        <f t="shared" si="3"/>
        <v>28</v>
      </c>
      <c r="AE107" s="112" t="s">
        <v>595</v>
      </c>
      <c r="AF107" s="133">
        <f t="shared" si="5"/>
        <v>3</v>
      </c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  <c r="IG107" s="133"/>
      <c r="IH107" s="133"/>
      <c r="II107" s="133"/>
      <c r="IJ107" s="133"/>
      <c r="IK107" s="133"/>
      <c r="IL107" s="133"/>
      <c r="IM107" s="133"/>
      <c r="IN107" s="133"/>
      <c r="IO107" s="133"/>
      <c r="IP107" s="133"/>
      <c r="IQ107" s="133"/>
      <c r="IR107" s="133"/>
      <c r="IS107" s="133"/>
      <c r="IT107" s="133"/>
      <c r="IU107" s="133"/>
      <c r="IV107" s="133"/>
    </row>
    <row r="108" spans="1:256" ht="70.5" customHeight="1">
      <c r="A108" s="119" t="s">
        <v>698</v>
      </c>
      <c r="B108" s="120">
        <v>45</v>
      </c>
      <c r="C108" s="121"/>
      <c r="D108" s="121" t="s">
        <v>699</v>
      </c>
      <c r="E108" s="122" t="s">
        <v>700</v>
      </c>
      <c r="F108" s="121"/>
      <c r="G108" s="121" t="s">
        <v>701</v>
      </c>
      <c r="H108" s="121" t="s">
        <v>701</v>
      </c>
      <c r="I108" s="124"/>
      <c r="J108" s="121" t="s">
        <v>702</v>
      </c>
      <c r="K108" s="121" t="s">
        <v>703</v>
      </c>
      <c r="L108" s="122"/>
      <c r="M108" s="121" t="s">
        <v>704</v>
      </c>
      <c r="N108" s="121" t="s">
        <v>705</v>
      </c>
      <c r="O108" s="121" t="s">
        <v>706</v>
      </c>
      <c r="P108" s="121" t="s">
        <v>706</v>
      </c>
      <c r="Q108" s="121"/>
      <c r="R108" s="121"/>
      <c r="S108" s="121" t="s">
        <v>707</v>
      </c>
      <c r="T108" s="121" t="s">
        <v>708</v>
      </c>
      <c r="U108" s="121" t="s">
        <v>709</v>
      </c>
      <c r="V108" s="124"/>
      <c r="W108" s="121"/>
      <c r="X108" s="124"/>
      <c r="Y108" s="122"/>
      <c r="Z108" s="122"/>
      <c r="AA108" s="122"/>
      <c r="AB108" s="122"/>
      <c r="AC108" s="135"/>
      <c r="AD108" s="132">
        <f t="shared" si="3"/>
        <v>26</v>
      </c>
      <c r="AE108" s="112" t="s">
        <v>595</v>
      </c>
      <c r="AF108" s="133">
        <f t="shared" si="5"/>
        <v>3</v>
      </c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  <c r="IG108" s="133"/>
      <c r="IH108" s="133"/>
      <c r="II108" s="133"/>
      <c r="IJ108" s="133"/>
      <c r="IK108" s="133"/>
      <c r="IL108" s="133"/>
      <c r="IM108" s="133"/>
      <c r="IN108" s="133"/>
      <c r="IO108" s="133"/>
      <c r="IP108" s="133"/>
      <c r="IQ108" s="133"/>
      <c r="IR108" s="133"/>
      <c r="IS108" s="133"/>
      <c r="IT108" s="133"/>
      <c r="IU108" s="133"/>
      <c r="IV108" s="133"/>
    </row>
    <row r="109" spans="1:256" ht="70.5" customHeight="1">
      <c r="A109" s="119" t="s">
        <v>710</v>
      </c>
      <c r="B109" s="120">
        <v>46</v>
      </c>
      <c r="C109" s="121" t="s">
        <v>701</v>
      </c>
      <c r="D109" s="121" t="s">
        <v>701</v>
      </c>
      <c r="E109" s="121"/>
      <c r="F109" s="122" t="s">
        <v>700</v>
      </c>
      <c r="G109" s="121" t="s">
        <v>711</v>
      </c>
      <c r="H109" s="121" t="s">
        <v>712</v>
      </c>
      <c r="I109" s="121" t="s">
        <v>706</v>
      </c>
      <c r="J109" s="121" t="s">
        <v>706</v>
      </c>
      <c r="K109" s="121"/>
      <c r="L109" s="121" t="s">
        <v>703</v>
      </c>
      <c r="M109" s="121"/>
      <c r="N109" s="121" t="s">
        <v>704</v>
      </c>
      <c r="O109" s="121" t="s">
        <v>713</v>
      </c>
      <c r="P109" s="121"/>
      <c r="Q109" s="121" t="s">
        <v>168</v>
      </c>
      <c r="R109" s="121"/>
      <c r="S109" s="122" t="s">
        <v>708</v>
      </c>
      <c r="T109" s="121" t="s">
        <v>707</v>
      </c>
      <c r="U109" s="124"/>
      <c r="V109" s="121"/>
      <c r="W109" s="124"/>
      <c r="X109" s="121"/>
      <c r="Y109" s="121"/>
      <c r="Z109" s="121"/>
      <c r="AA109" s="121"/>
      <c r="AB109" s="121"/>
      <c r="AC109" s="131"/>
      <c r="AD109" s="132">
        <f t="shared" si="3"/>
        <v>26</v>
      </c>
      <c r="AE109" s="112" t="s">
        <v>595</v>
      </c>
      <c r="AF109" s="133">
        <f t="shared" si="5"/>
        <v>3</v>
      </c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  <c r="IG109" s="133"/>
      <c r="IH109" s="133"/>
      <c r="II109" s="133"/>
      <c r="IJ109" s="133"/>
      <c r="IK109" s="133"/>
      <c r="IL109" s="133"/>
      <c r="IM109" s="133"/>
      <c r="IN109" s="133"/>
      <c r="IO109" s="133"/>
      <c r="IP109" s="133"/>
      <c r="IQ109" s="133"/>
      <c r="IR109" s="133"/>
      <c r="IS109" s="133"/>
      <c r="IT109" s="133"/>
      <c r="IU109" s="133"/>
      <c r="IV109" s="133"/>
    </row>
    <row r="110" spans="1:256" ht="73.5" customHeight="1">
      <c r="A110" s="119" t="s">
        <v>714</v>
      </c>
      <c r="B110" s="120">
        <v>29</v>
      </c>
      <c r="C110" s="121"/>
      <c r="D110" s="121"/>
      <c r="E110" s="121" t="s">
        <v>262</v>
      </c>
      <c r="F110" s="121"/>
      <c r="G110" s="121"/>
      <c r="H110" s="121" t="s">
        <v>715</v>
      </c>
      <c r="I110" s="121" t="s">
        <v>716</v>
      </c>
      <c r="J110" s="121" t="s">
        <v>716</v>
      </c>
      <c r="K110" s="121" t="s">
        <v>717</v>
      </c>
      <c r="L110" s="121" t="s">
        <v>717</v>
      </c>
      <c r="M110" s="121" t="s">
        <v>718</v>
      </c>
      <c r="N110" s="122" t="s">
        <v>719</v>
      </c>
      <c r="O110" s="121"/>
      <c r="P110" s="121" t="s">
        <v>720</v>
      </c>
      <c r="Q110" s="121" t="s">
        <v>721</v>
      </c>
      <c r="R110" s="121"/>
      <c r="S110" s="121" t="s">
        <v>722</v>
      </c>
      <c r="T110" s="121"/>
      <c r="U110" s="121"/>
      <c r="V110" s="121" t="s">
        <v>723</v>
      </c>
      <c r="W110" s="121"/>
      <c r="X110" s="121"/>
      <c r="Y110" s="121"/>
      <c r="Z110" s="121"/>
      <c r="AA110" s="121"/>
      <c r="AB110" s="121"/>
      <c r="AC110" s="131"/>
      <c r="AD110" s="132">
        <f t="shared" si="3"/>
        <v>24</v>
      </c>
      <c r="AE110" s="112" t="s">
        <v>595</v>
      </c>
      <c r="AF110" s="133">
        <f t="shared" si="5"/>
        <v>5</v>
      </c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133"/>
      <c r="IL110" s="133"/>
      <c r="IM110" s="133"/>
      <c r="IN110" s="133"/>
      <c r="IO110" s="133"/>
      <c r="IP110" s="133"/>
      <c r="IQ110" s="133"/>
      <c r="IR110" s="133"/>
      <c r="IS110" s="133"/>
      <c r="IT110" s="133"/>
      <c r="IU110" s="133"/>
      <c r="IV110" s="133"/>
    </row>
    <row r="111" spans="1:256" ht="70.5" customHeight="1">
      <c r="A111" s="119" t="s">
        <v>724</v>
      </c>
      <c r="B111" s="120">
        <v>46</v>
      </c>
      <c r="C111" s="123"/>
      <c r="D111" s="121"/>
      <c r="E111" s="122" t="s">
        <v>725</v>
      </c>
      <c r="F111" s="121"/>
      <c r="G111" s="121" t="s">
        <v>726</v>
      </c>
      <c r="H111" s="121"/>
      <c r="I111" s="121" t="s">
        <v>727</v>
      </c>
      <c r="J111" s="121" t="s">
        <v>727</v>
      </c>
      <c r="K111" s="122"/>
      <c r="L111" s="121"/>
      <c r="M111" s="121"/>
      <c r="N111" s="121"/>
      <c r="O111" s="121" t="s">
        <v>728</v>
      </c>
      <c r="P111" s="121" t="s">
        <v>728</v>
      </c>
      <c r="Q111" s="121" t="s">
        <v>729</v>
      </c>
      <c r="R111" s="121" t="s">
        <v>729</v>
      </c>
      <c r="S111" s="121" t="s">
        <v>730</v>
      </c>
      <c r="T111" s="121" t="s">
        <v>731</v>
      </c>
      <c r="U111" s="122" t="s">
        <v>725</v>
      </c>
      <c r="V111" s="121" t="s">
        <v>168</v>
      </c>
      <c r="W111" s="121"/>
      <c r="X111" s="121"/>
      <c r="Y111" s="121"/>
      <c r="Z111" s="121" t="s">
        <v>732</v>
      </c>
      <c r="AA111" s="121"/>
      <c r="AB111" s="121"/>
      <c r="AC111" s="131"/>
      <c r="AD111" s="132">
        <f t="shared" si="3"/>
        <v>26</v>
      </c>
      <c r="AE111" s="112" t="s">
        <v>595</v>
      </c>
      <c r="AF111" s="133">
        <f t="shared" si="5"/>
        <v>3</v>
      </c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  <c r="IU111" s="133"/>
      <c r="IV111" s="133"/>
    </row>
    <row r="112" spans="1:256" ht="70.5" customHeight="1">
      <c r="A112" s="119" t="s">
        <v>733</v>
      </c>
      <c r="B112" s="120">
        <v>46</v>
      </c>
      <c r="C112" s="121" t="s">
        <v>727</v>
      </c>
      <c r="D112" s="121" t="s">
        <v>727</v>
      </c>
      <c r="E112" s="121" t="s">
        <v>734</v>
      </c>
      <c r="F112" s="121" t="s">
        <v>734</v>
      </c>
      <c r="G112" s="122" t="s">
        <v>735</v>
      </c>
      <c r="H112" s="121" t="s">
        <v>726</v>
      </c>
      <c r="I112" s="121"/>
      <c r="J112" s="121"/>
      <c r="K112" s="121"/>
      <c r="L112" s="121"/>
      <c r="M112" s="123"/>
      <c r="N112" s="123"/>
      <c r="O112" s="121" t="s">
        <v>729</v>
      </c>
      <c r="P112" s="121" t="s">
        <v>729</v>
      </c>
      <c r="Q112" s="121" t="s">
        <v>726</v>
      </c>
      <c r="R112" s="121" t="s">
        <v>168</v>
      </c>
      <c r="S112" s="123"/>
      <c r="T112" s="121" t="s">
        <v>730</v>
      </c>
      <c r="U112" s="121"/>
      <c r="V112" s="122" t="s">
        <v>725</v>
      </c>
      <c r="W112" s="121"/>
      <c r="X112" s="121"/>
      <c r="Y112" s="121" t="s">
        <v>732</v>
      </c>
      <c r="Z112" s="121"/>
      <c r="AA112" s="121"/>
      <c r="AB112" s="121"/>
      <c r="AC112" s="131"/>
      <c r="AD112" s="132">
        <f t="shared" si="3"/>
        <v>26</v>
      </c>
      <c r="AE112" s="112" t="s">
        <v>595</v>
      </c>
      <c r="AF112" s="133">
        <f t="shared" si="5"/>
        <v>3</v>
      </c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133"/>
      <c r="IL112" s="133"/>
      <c r="IM112" s="133"/>
      <c r="IN112" s="133"/>
      <c r="IO112" s="133"/>
      <c r="IP112" s="133"/>
      <c r="IQ112" s="133"/>
      <c r="IR112" s="133"/>
      <c r="IS112" s="133"/>
      <c r="IT112" s="133"/>
      <c r="IU112" s="133"/>
      <c r="IV112" s="133"/>
    </row>
    <row r="113" spans="1:256" ht="70.5" customHeight="1">
      <c r="A113" s="119" t="s">
        <v>736</v>
      </c>
      <c r="B113" s="120">
        <v>44</v>
      </c>
      <c r="C113" s="121" t="s">
        <v>737</v>
      </c>
      <c r="D113" s="121" t="s">
        <v>737</v>
      </c>
      <c r="E113" s="121" t="s">
        <v>699</v>
      </c>
      <c r="F113" s="121"/>
      <c r="G113" s="121"/>
      <c r="H113" s="122" t="s">
        <v>735</v>
      </c>
      <c r="I113" s="124"/>
      <c r="J113" s="124"/>
      <c r="K113" s="121" t="s">
        <v>738</v>
      </c>
      <c r="L113" s="121" t="s">
        <v>726</v>
      </c>
      <c r="M113" s="122"/>
      <c r="N113" s="121"/>
      <c r="O113" s="121" t="s">
        <v>739</v>
      </c>
      <c r="P113" s="122" t="s">
        <v>735</v>
      </c>
      <c r="Q113" s="121"/>
      <c r="R113" s="121" t="s">
        <v>726</v>
      </c>
      <c r="S113" s="121"/>
      <c r="T113" s="121"/>
      <c r="U113" s="121" t="s">
        <v>740</v>
      </c>
      <c r="V113" s="121" t="s">
        <v>741</v>
      </c>
      <c r="W113" s="121"/>
      <c r="X113" s="121"/>
      <c r="Y113" s="121"/>
      <c r="Z113" s="121"/>
      <c r="AA113" s="121" t="s">
        <v>742</v>
      </c>
      <c r="AB113" s="121" t="s">
        <v>742</v>
      </c>
      <c r="AC113" s="131"/>
      <c r="AD113" s="132">
        <f t="shared" si="3"/>
        <v>26</v>
      </c>
      <c r="AE113" s="112" t="s">
        <v>595</v>
      </c>
      <c r="AF113" s="133">
        <f t="shared" si="5"/>
        <v>3</v>
      </c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  <c r="IG113" s="133"/>
      <c r="IH113" s="133"/>
      <c r="II113" s="133"/>
      <c r="IJ113" s="133"/>
      <c r="IK113" s="133"/>
      <c r="IL113" s="133"/>
      <c r="IM113" s="133"/>
      <c r="IN113" s="133"/>
      <c r="IO113" s="133"/>
      <c r="IP113" s="133"/>
      <c r="IQ113" s="133"/>
      <c r="IR113" s="133"/>
      <c r="IS113" s="133"/>
      <c r="IT113" s="133"/>
      <c r="IU113" s="133"/>
      <c r="IV113" s="133"/>
    </row>
    <row r="114" spans="1:256" ht="70.5" customHeight="1">
      <c r="A114" s="119" t="s">
        <v>743</v>
      </c>
      <c r="B114" s="120">
        <v>45</v>
      </c>
      <c r="C114" s="122" t="s">
        <v>741</v>
      </c>
      <c r="D114" s="122" t="s">
        <v>741</v>
      </c>
      <c r="E114" s="121"/>
      <c r="F114" s="121" t="s">
        <v>725</v>
      </c>
      <c r="G114" s="121" t="s">
        <v>744</v>
      </c>
      <c r="H114" s="121" t="s">
        <v>744</v>
      </c>
      <c r="I114" s="121"/>
      <c r="J114" s="121"/>
      <c r="K114" s="121" t="s">
        <v>726</v>
      </c>
      <c r="L114" s="121" t="s">
        <v>738</v>
      </c>
      <c r="M114" s="123"/>
      <c r="N114" s="123"/>
      <c r="O114" s="122" t="s">
        <v>735</v>
      </c>
      <c r="P114" s="121" t="s">
        <v>739</v>
      </c>
      <c r="Q114" s="121" t="s">
        <v>699</v>
      </c>
      <c r="R114" s="121"/>
      <c r="S114" s="121" t="s">
        <v>731</v>
      </c>
      <c r="T114" s="121"/>
      <c r="U114" s="121" t="s">
        <v>741</v>
      </c>
      <c r="V114" s="121" t="s">
        <v>740</v>
      </c>
      <c r="W114" s="121"/>
      <c r="X114" s="121"/>
      <c r="Y114" s="121"/>
      <c r="Z114" s="121"/>
      <c r="AA114" s="123"/>
      <c r="AB114" s="123"/>
      <c r="AC114" s="131"/>
      <c r="AD114" s="132">
        <f t="shared" si="3"/>
        <v>26</v>
      </c>
      <c r="AE114" s="112" t="s">
        <v>595</v>
      </c>
      <c r="AF114" s="133">
        <f t="shared" si="5"/>
        <v>3</v>
      </c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  <c r="IV114" s="133"/>
    </row>
    <row r="115" spans="1:256" ht="70.5" customHeight="1">
      <c r="A115" s="119" t="s">
        <v>745</v>
      </c>
      <c r="B115" s="120">
        <v>30</v>
      </c>
      <c r="C115" s="123"/>
      <c r="D115" s="123"/>
      <c r="E115" s="121" t="s">
        <v>746</v>
      </c>
      <c r="F115" s="123"/>
      <c r="G115" s="121"/>
      <c r="H115" s="121"/>
      <c r="I115" s="121" t="s">
        <v>747</v>
      </c>
      <c r="J115" s="121" t="s">
        <v>747</v>
      </c>
      <c r="K115" s="122" t="s">
        <v>748</v>
      </c>
      <c r="L115" s="121" t="s">
        <v>168</v>
      </c>
      <c r="M115" s="121" t="s">
        <v>749</v>
      </c>
      <c r="N115" s="122" t="s">
        <v>750</v>
      </c>
      <c r="O115" s="121"/>
      <c r="P115" s="122"/>
      <c r="Q115" s="121" t="s">
        <v>751</v>
      </c>
      <c r="R115" s="121" t="s">
        <v>751</v>
      </c>
      <c r="S115" s="121" t="s">
        <v>752</v>
      </c>
      <c r="T115" s="121" t="s">
        <v>752</v>
      </c>
      <c r="U115" s="121"/>
      <c r="V115" s="121"/>
      <c r="W115" s="121"/>
      <c r="X115" s="123"/>
      <c r="Y115" s="121" t="s">
        <v>753</v>
      </c>
      <c r="Z115" s="121" t="s">
        <v>753</v>
      </c>
      <c r="AA115" s="121"/>
      <c r="AB115" s="121"/>
      <c r="AC115" s="131"/>
      <c r="AD115" s="132">
        <f t="shared" si="3"/>
        <v>26</v>
      </c>
      <c r="AE115" s="112" t="s">
        <v>595</v>
      </c>
      <c r="AF115" s="133">
        <f t="shared" si="5"/>
        <v>3</v>
      </c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</row>
    <row r="116" spans="1:256" ht="70.5" customHeight="1">
      <c r="A116" s="119" t="s">
        <v>754</v>
      </c>
      <c r="B116" s="120">
        <v>34</v>
      </c>
      <c r="C116" s="121" t="s">
        <v>751</v>
      </c>
      <c r="D116" s="121" t="s">
        <v>751</v>
      </c>
      <c r="E116" s="121"/>
      <c r="F116" s="121" t="s">
        <v>746</v>
      </c>
      <c r="G116" s="121" t="s">
        <v>755</v>
      </c>
      <c r="H116" s="121" t="s">
        <v>755</v>
      </c>
      <c r="I116" s="121"/>
      <c r="J116" s="122" t="s">
        <v>750</v>
      </c>
      <c r="K116" s="121" t="s">
        <v>747</v>
      </c>
      <c r="L116" s="121" t="s">
        <v>747</v>
      </c>
      <c r="M116" s="121"/>
      <c r="N116" s="121" t="s">
        <v>749</v>
      </c>
      <c r="O116" s="123"/>
      <c r="P116" s="123"/>
      <c r="Q116" s="121"/>
      <c r="R116" s="122" t="s">
        <v>748</v>
      </c>
      <c r="S116" s="121"/>
      <c r="T116" s="122"/>
      <c r="U116" s="121" t="s">
        <v>756</v>
      </c>
      <c r="V116" s="121" t="s">
        <v>756</v>
      </c>
      <c r="W116" s="121"/>
      <c r="X116" s="121" t="s">
        <v>168</v>
      </c>
      <c r="Y116" s="121"/>
      <c r="Z116" s="121"/>
      <c r="AA116" s="121"/>
      <c r="AB116" s="121"/>
      <c r="AC116" s="131"/>
      <c r="AD116" s="132">
        <f t="shared" si="3"/>
        <v>26</v>
      </c>
      <c r="AE116" s="112" t="s">
        <v>595</v>
      </c>
      <c r="AF116" s="133">
        <f t="shared" si="5"/>
        <v>3</v>
      </c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</row>
    <row r="117" spans="1:256" ht="69.75" customHeight="1">
      <c r="A117" s="119" t="s">
        <v>757</v>
      </c>
      <c r="B117" s="120">
        <v>36</v>
      </c>
      <c r="C117" s="123"/>
      <c r="D117" s="123"/>
      <c r="E117" s="123"/>
      <c r="F117" s="121" t="s">
        <v>758</v>
      </c>
      <c r="G117" s="121" t="s">
        <v>759</v>
      </c>
      <c r="H117" s="121" t="s">
        <v>759</v>
      </c>
      <c r="I117" s="121" t="s">
        <v>760</v>
      </c>
      <c r="J117" s="121" t="s">
        <v>699</v>
      </c>
      <c r="K117" s="123"/>
      <c r="L117" s="121" t="s">
        <v>761</v>
      </c>
      <c r="M117" s="121"/>
      <c r="N117" s="123"/>
      <c r="O117" s="121"/>
      <c r="P117" s="121"/>
      <c r="Q117" s="121" t="s">
        <v>762</v>
      </c>
      <c r="R117" s="123"/>
      <c r="S117" s="121" t="s">
        <v>763</v>
      </c>
      <c r="T117" s="121" t="s">
        <v>761</v>
      </c>
      <c r="U117" s="124"/>
      <c r="V117" s="124"/>
      <c r="W117" s="121" t="s">
        <v>756</v>
      </c>
      <c r="X117" s="121" t="s">
        <v>756</v>
      </c>
      <c r="Y117" s="121"/>
      <c r="Z117" s="121"/>
      <c r="AA117" s="121"/>
      <c r="AB117" s="121"/>
      <c r="AC117" s="131"/>
      <c r="AD117" s="132">
        <f t="shared" si="3"/>
        <v>22</v>
      </c>
      <c r="AE117" s="112" t="s">
        <v>595</v>
      </c>
      <c r="AF117" s="133">
        <f t="shared" si="5"/>
        <v>3</v>
      </c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133"/>
      <c r="IL117" s="133"/>
      <c r="IM117" s="133"/>
      <c r="IN117" s="133"/>
      <c r="IO117" s="133"/>
      <c r="IP117" s="133"/>
      <c r="IQ117" s="133"/>
      <c r="IR117" s="133"/>
      <c r="IS117" s="133"/>
      <c r="IT117" s="133"/>
      <c r="IU117" s="133"/>
      <c r="IV117" s="133"/>
    </row>
    <row r="118" spans="1:256" ht="72" customHeight="1">
      <c r="A118" s="119" t="s">
        <v>764</v>
      </c>
      <c r="B118" s="120">
        <v>33</v>
      </c>
      <c r="C118" s="121"/>
      <c r="D118" s="121"/>
      <c r="E118" s="121" t="s">
        <v>758</v>
      </c>
      <c r="F118" s="123"/>
      <c r="G118" s="121"/>
      <c r="H118" s="121"/>
      <c r="I118" s="124"/>
      <c r="J118" s="121" t="s">
        <v>760</v>
      </c>
      <c r="K118" s="124"/>
      <c r="L118" s="124"/>
      <c r="M118" s="121"/>
      <c r="N118" s="121" t="s">
        <v>168</v>
      </c>
      <c r="O118" s="123"/>
      <c r="P118" s="123"/>
      <c r="Q118" s="121" t="s">
        <v>761</v>
      </c>
      <c r="R118" s="121" t="s">
        <v>762</v>
      </c>
      <c r="S118" s="121" t="s">
        <v>761</v>
      </c>
      <c r="T118" s="121" t="s">
        <v>763</v>
      </c>
      <c r="U118" s="123"/>
      <c r="V118" s="123"/>
      <c r="W118" s="121" t="s">
        <v>759</v>
      </c>
      <c r="X118" s="121" t="s">
        <v>759</v>
      </c>
      <c r="Y118" s="121"/>
      <c r="Z118" s="121"/>
      <c r="AA118" s="121" t="s">
        <v>753</v>
      </c>
      <c r="AB118" s="121" t="s">
        <v>753</v>
      </c>
      <c r="AC118" s="131"/>
      <c r="AD118" s="132">
        <f t="shared" si="3"/>
        <v>22</v>
      </c>
      <c r="AE118" s="112" t="s">
        <v>595</v>
      </c>
      <c r="AF118" s="133">
        <f t="shared" si="5"/>
        <v>3</v>
      </c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  <c r="IU118" s="133"/>
      <c r="IV118" s="133"/>
    </row>
    <row r="119" spans="1:256" ht="70.5" customHeight="1">
      <c r="A119" s="119" t="s">
        <v>765</v>
      </c>
      <c r="B119" s="120">
        <v>44</v>
      </c>
      <c r="C119" s="123"/>
      <c r="D119" s="121"/>
      <c r="E119" s="121"/>
      <c r="F119" s="121" t="s">
        <v>766</v>
      </c>
      <c r="G119" s="121" t="s">
        <v>767</v>
      </c>
      <c r="H119" s="121" t="s">
        <v>768</v>
      </c>
      <c r="I119" s="121" t="s">
        <v>769</v>
      </c>
      <c r="J119" s="121" t="s">
        <v>770</v>
      </c>
      <c r="K119" s="121" t="s">
        <v>767</v>
      </c>
      <c r="L119" s="121" t="s">
        <v>771</v>
      </c>
      <c r="M119" s="121" t="s">
        <v>772</v>
      </c>
      <c r="N119" s="121" t="s">
        <v>773</v>
      </c>
      <c r="O119" s="121" t="s">
        <v>774</v>
      </c>
      <c r="P119" s="121" t="s">
        <v>774</v>
      </c>
      <c r="Q119" s="121" t="s">
        <v>768</v>
      </c>
      <c r="R119" s="121" t="s">
        <v>768</v>
      </c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31"/>
      <c r="AD119" s="132">
        <f t="shared" si="3"/>
        <v>26</v>
      </c>
      <c r="AE119" s="112" t="s">
        <v>775</v>
      </c>
      <c r="AF119" s="133">
        <f t="shared" si="5"/>
        <v>3</v>
      </c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  <c r="IG119" s="133"/>
      <c r="IH119" s="133"/>
      <c r="II119" s="133"/>
      <c r="IJ119" s="133"/>
      <c r="IK119" s="133"/>
      <c r="IL119" s="133"/>
      <c r="IM119" s="133"/>
      <c r="IN119" s="133"/>
      <c r="IO119" s="133"/>
      <c r="IP119" s="133"/>
      <c r="IQ119" s="133"/>
      <c r="IR119" s="133"/>
      <c r="IS119" s="133"/>
      <c r="IT119" s="133"/>
      <c r="IU119" s="133"/>
      <c r="IV119" s="133"/>
    </row>
    <row r="120" spans="1:256" ht="75.75" customHeight="1">
      <c r="A120" s="119" t="s">
        <v>776</v>
      </c>
      <c r="B120" s="120">
        <v>50</v>
      </c>
      <c r="C120" s="121"/>
      <c r="D120" s="121"/>
      <c r="E120" s="121"/>
      <c r="F120" s="121"/>
      <c r="G120" s="121" t="s">
        <v>777</v>
      </c>
      <c r="H120" s="121" t="s">
        <v>777</v>
      </c>
      <c r="I120" s="121" t="s">
        <v>778</v>
      </c>
      <c r="J120" s="121" t="s">
        <v>778</v>
      </c>
      <c r="K120" s="121" t="s">
        <v>777</v>
      </c>
      <c r="L120" s="121" t="s">
        <v>779</v>
      </c>
      <c r="M120" s="121" t="s">
        <v>780</v>
      </c>
      <c r="N120" s="121" t="s">
        <v>781</v>
      </c>
      <c r="O120" s="121" t="s">
        <v>779</v>
      </c>
      <c r="P120" s="121" t="s">
        <v>779</v>
      </c>
      <c r="Q120" s="121" t="s">
        <v>780</v>
      </c>
      <c r="R120" s="121" t="s">
        <v>780</v>
      </c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31"/>
      <c r="AD120" s="132">
        <f t="shared" si="3"/>
        <v>24</v>
      </c>
      <c r="AF120" s="133">
        <f t="shared" si="5"/>
        <v>3</v>
      </c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  <c r="IG120" s="133"/>
      <c r="IH120" s="133"/>
      <c r="II120" s="133"/>
      <c r="IJ120" s="133"/>
      <c r="IK120" s="133"/>
      <c r="IL120" s="133"/>
      <c r="IM120" s="133"/>
      <c r="IN120" s="133"/>
      <c r="IO120" s="133"/>
      <c r="IP120" s="133"/>
      <c r="IQ120" s="133"/>
      <c r="IR120" s="133"/>
      <c r="IS120" s="133"/>
      <c r="IT120" s="133"/>
      <c r="IU120" s="133"/>
      <c r="IV120" s="133"/>
    </row>
    <row r="121" spans="1:256" ht="95.25" customHeight="1">
      <c r="A121" s="119" t="s">
        <v>782</v>
      </c>
      <c r="B121" s="120">
        <v>33</v>
      </c>
      <c r="C121" s="121"/>
      <c r="D121" s="121"/>
      <c r="E121" s="123"/>
      <c r="F121" s="123"/>
      <c r="G121" s="121" t="s">
        <v>783</v>
      </c>
      <c r="H121" s="121" t="s">
        <v>783</v>
      </c>
      <c r="I121" s="121"/>
      <c r="J121" s="121"/>
      <c r="K121" s="121" t="s">
        <v>784</v>
      </c>
      <c r="L121" s="121" t="s">
        <v>784</v>
      </c>
      <c r="M121" s="121" t="s">
        <v>785</v>
      </c>
      <c r="N121" s="121" t="s">
        <v>786</v>
      </c>
      <c r="O121" s="121"/>
      <c r="P121" s="121"/>
      <c r="Q121" s="121" t="s">
        <v>787</v>
      </c>
      <c r="R121" s="121"/>
      <c r="S121" s="121"/>
      <c r="T121" s="121" t="s">
        <v>722</v>
      </c>
      <c r="U121" s="121"/>
      <c r="V121" s="121" t="s">
        <v>785</v>
      </c>
      <c r="W121" s="121" t="s">
        <v>788</v>
      </c>
      <c r="X121" s="121" t="s">
        <v>788</v>
      </c>
      <c r="Y121" s="123"/>
      <c r="Z121" s="123"/>
      <c r="AA121" s="121" t="s">
        <v>789</v>
      </c>
      <c r="AB121" s="121" t="s">
        <v>789</v>
      </c>
      <c r="AC121" s="131"/>
      <c r="AD121" s="132">
        <f t="shared" si="3"/>
        <v>26</v>
      </c>
      <c r="AE121" s="112" t="s">
        <v>790</v>
      </c>
      <c r="AF121" s="133">
        <f t="shared" si="5"/>
        <v>5</v>
      </c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256" ht="104.25" customHeight="1">
      <c r="A122" s="119" t="s">
        <v>791</v>
      </c>
      <c r="B122" s="120">
        <v>30</v>
      </c>
      <c r="C122" s="121" t="s">
        <v>792</v>
      </c>
      <c r="D122" s="121" t="s">
        <v>792</v>
      </c>
      <c r="E122" s="121" t="s">
        <v>793</v>
      </c>
      <c r="F122" s="121"/>
      <c r="G122" s="121" t="s">
        <v>794</v>
      </c>
      <c r="H122" s="121" t="s">
        <v>794</v>
      </c>
      <c r="I122" s="121"/>
      <c r="J122" s="121"/>
      <c r="K122" s="121"/>
      <c r="L122" s="121"/>
      <c r="M122" s="121" t="s">
        <v>786</v>
      </c>
      <c r="N122" s="121" t="s">
        <v>785</v>
      </c>
      <c r="O122" s="121" t="s">
        <v>795</v>
      </c>
      <c r="P122" s="121" t="s">
        <v>795</v>
      </c>
      <c r="Q122" s="121"/>
      <c r="R122" s="121" t="s">
        <v>787</v>
      </c>
      <c r="S122" s="121" t="s">
        <v>783</v>
      </c>
      <c r="T122" s="121" t="s">
        <v>783</v>
      </c>
      <c r="U122" s="121" t="s">
        <v>785</v>
      </c>
      <c r="V122" s="121"/>
      <c r="W122" s="121"/>
      <c r="X122" s="121"/>
      <c r="Y122" s="121"/>
      <c r="Z122" s="121"/>
      <c r="AA122" s="121"/>
      <c r="AB122" s="121"/>
      <c r="AC122" s="131"/>
      <c r="AD122" s="132">
        <f t="shared" si="3"/>
        <v>26</v>
      </c>
      <c r="AE122" s="112" t="s">
        <v>790</v>
      </c>
      <c r="AF122" s="133">
        <f t="shared" si="5"/>
        <v>5</v>
      </c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  <c r="IG122" s="133"/>
      <c r="IH122" s="133"/>
      <c r="II122" s="133"/>
      <c r="IJ122" s="133"/>
      <c r="IK122" s="133"/>
      <c r="IL122" s="133"/>
      <c r="IM122" s="133"/>
      <c r="IN122" s="133"/>
      <c r="IO122" s="133"/>
      <c r="IP122" s="133"/>
      <c r="IQ122" s="133"/>
      <c r="IR122" s="133"/>
      <c r="IS122" s="133"/>
      <c r="IT122" s="133"/>
      <c r="IU122" s="133"/>
      <c r="IV122" s="133"/>
    </row>
    <row r="123" spans="1:256" ht="155.25" customHeight="1">
      <c r="A123" s="119" t="s">
        <v>796</v>
      </c>
      <c r="B123" s="120">
        <v>40</v>
      </c>
      <c r="C123" s="121" t="s">
        <v>797</v>
      </c>
      <c r="D123" s="121" t="s">
        <v>797</v>
      </c>
      <c r="E123" s="121"/>
      <c r="F123" s="121" t="s">
        <v>793</v>
      </c>
      <c r="G123" s="121"/>
      <c r="H123" s="121"/>
      <c r="I123" s="121" t="s">
        <v>798</v>
      </c>
      <c r="J123" s="121" t="s">
        <v>798</v>
      </c>
      <c r="K123" s="121" t="s">
        <v>799</v>
      </c>
      <c r="L123" s="121" t="s">
        <v>799</v>
      </c>
      <c r="M123" s="121"/>
      <c r="N123" s="121"/>
      <c r="O123" s="121" t="s">
        <v>800</v>
      </c>
      <c r="P123" s="121" t="s">
        <v>800</v>
      </c>
      <c r="Q123" s="121"/>
      <c r="R123" s="122"/>
      <c r="S123" s="121" t="s">
        <v>801</v>
      </c>
      <c r="T123" s="121" t="s">
        <v>801</v>
      </c>
      <c r="U123" s="124"/>
      <c r="V123" s="124"/>
      <c r="W123" s="121" t="s">
        <v>802</v>
      </c>
      <c r="X123" s="121" t="s">
        <v>802</v>
      </c>
      <c r="Y123" s="121"/>
      <c r="Z123" s="121"/>
      <c r="AA123" s="121"/>
      <c r="AB123" s="121"/>
      <c r="AC123" s="131"/>
      <c r="AD123" s="132">
        <f t="shared" si="3"/>
        <v>26</v>
      </c>
      <c r="AE123" s="112" t="s">
        <v>790</v>
      </c>
      <c r="AF123" s="133">
        <f t="shared" si="5"/>
        <v>5</v>
      </c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  <c r="IU123" s="133"/>
      <c r="IV123" s="133"/>
    </row>
    <row r="124" spans="1:256" ht="76.5" customHeight="1">
      <c r="A124" s="119" t="s">
        <v>803</v>
      </c>
      <c r="B124" s="120">
        <v>52</v>
      </c>
      <c r="C124" s="121" t="s">
        <v>804</v>
      </c>
      <c r="D124" s="121" t="s">
        <v>804</v>
      </c>
      <c r="E124" s="121"/>
      <c r="F124" s="121"/>
      <c r="G124" s="122"/>
      <c r="H124" s="122"/>
      <c r="I124" s="121" t="s">
        <v>805</v>
      </c>
      <c r="J124" s="121" t="s">
        <v>805</v>
      </c>
      <c r="K124" s="122"/>
      <c r="L124" s="121"/>
      <c r="M124" s="121"/>
      <c r="N124" s="121"/>
      <c r="O124" s="123"/>
      <c r="P124" s="123"/>
      <c r="Q124" s="121" t="s">
        <v>806</v>
      </c>
      <c r="R124" s="121" t="s">
        <v>806</v>
      </c>
      <c r="S124" s="121"/>
      <c r="T124" s="121"/>
      <c r="U124" s="121"/>
      <c r="V124" s="121"/>
      <c r="W124" s="121" t="s">
        <v>807</v>
      </c>
      <c r="X124" s="121" t="s">
        <v>807</v>
      </c>
      <c r="Y124" s="121" t="s">
        <v>808</v>
      </c>
      <c r="Z124" s="121" t="s">
        <v>808</v>
      </c>
      <c r="AA124" s="121"/>
      <c r="AB124" s="121"/>
      <c r="AC124" s="131"/>
      <c r="AD124" s="132">
        <f t="shared" si="3"/>
        <v>20</v>
      </c>
      <c r="AE124" s="112" t="s">
        <v>790</v>
      </c>
      <c r="AF124" s="133">
        <f t="shared" si="5"/>
        <v>5</v>
      </c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GW124" s="133"/>
      <c r="GX124" s="133"/>
      <c r="GY124" s="133"/>
      <c r="GZ124" s="133"/>
      <c r="HA124" s="133"/>
      <c r="HB124" s="133"/>
      <c r="HC124" s="133"/>
      <c r="HD124" s="133"/>
      <c r="HE124" s="133"/>
      <c r="HF124" s="133"/>
      <c r="HG124" s="133"/>
      <c r="HH124" s="133"/>
      <c r="HI124" s="133"/>
      <c r="HJ124" s="133"/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 s="133"/>
      <c r="IB124" s="133"/>
      <c r="IC124" s="133"/>
      <c r="ID124" s="133"/>
      <c r="IE124" s="133"/>
      <c r="IF124" s="133"/>
      <c r="IG124" s="133"/>
      <c r="IH124" s="133"/>
      <c r="II124" s="133"/>
      <c r="IJ124" s="133"/>
      <c r="IK124" s="133"/>
      <c r="IL124" s="133"/>
      <c r="IM124" s="133"/>
      <c r="IN124" s="133"/>
      <c r="IO124" s="133"/>
      <c r="IP124" s="133"/>
      <c r="IQ124" s="133"/>
      <c r="IR124" s="133"/>
      <c r="IS124" s="133"/>
      <c r="IT124" s="133"/>
      <c r="IU124" s="133"/>
      <c r="IV124" s="133"/>
    </row>
    <row r="125" spans="1:256" ht="93" customHeight="1">
      <c r="A125" s="119" t="s">
        <v>809</v>
      </c>
      <c r="B125" s="120">
        <v>41</v>
      </c>
      <c r="C125" s="121" t="s">
        <v>810</v>
      </c>
      <c r="D125" s="121" t="s">
        <v>810</v>
      </c>
      <c r="E125" s="124"/>
      <c r="F125" s="121" t="s">
        <v>811</v>
      </c>
      <c r="G125" s="121" t="s">
        <v>139</v>
      </c>
      <c r="H125" s="121"/>
      <c r="I125" s="121" t="s">
        <v>812</v>
      </c>
      <c r="J125" s="121"/>
      <c r="K125" s="124"/>
      <c r="L125" s="124"/>
      <c r="M125" s="121" t="s">
        <v>813</v>
      </c>
      <c r="N125" s="121" t="s">
        <v>813</v>
      </c>
      <c r="O125" s="124"/>
      <c r="P125" s="121"/>
      <c r="Q125" s="121" t="s">
        <v>814</v>
      </c>
      <c r="R125" s="121" t="s">
        <v>814</v>
      </c>
      <c r="S125" s="121" t="s">
        <v>815</v>
      </c>
      <c r="T125" s="121" t="s">
        <v>815</v>
      </c>
      <c r="U125" s="123"/>
      <c r="V125" s="123"/>
      <c r="W125" s="121" t="s">
        <v>816</v>
      </c>
      <c r="X125" s="121" t="s">
        <v>816</v>
      </c>
      <c r="Y125" s="121"/>
      <c r="Z125" s="121"/>
      <c r="AA125" s="121" t="s">
        <v>817</v>
      </c>
      <c r="AB125" s="121" t="s">
        <v>818</v>
      </c>
      <c r="AC125" s="131"/>
      <c r="AD125" s="132">
        <f t="shared" si="3"/>
        <v>30</v>
      </c>
      <c r="AE125" s="112" t="s">
        <v>790</v>
      </c>
      <c r="AF125" s="133">
        <f t="shared" si="5"/>
        <v>3</v>
      </c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GW125" s="133"/>
      <c r="GX125" s="133"/>
      <c r="GY125" s="133"/>
      <c r="GZ125" s="133"/>
      <c r="HA125" s="133"/>
      <c r="HB125" s="133"/>
      <c r="HC125" s="133"/>
      <c r="HD125" s="133"/>
      <c r="HE125" s="133"/>
      <c r="HF125" s="133"/>
      <c r="HG125" s="133"/>
      <c r="HH125" s="133"/>
      <c r="HI125" s="133"/>
      <c r="HJ125" s="133"/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 s="133"/>
      <c r="IB125" s="133"/>
      <c r="IC125" s="133"/>
      <c r="ID125" s="133"/>
      <c r="IE125" s="133"/>
      <c r="IF125" s="133"/>
      <c r="IG125" s="133"/>
      <c r="IH125" s="133"/>
      <c r="II125" s="133"/>
      <c r="IJ125" s="133"/>
      <c r="IK125" s="133"/>
      <c r="IL125" s="133"/>
      <c r="IM125" s="133"/>
      <c r="IN125" s="133"/>
      <c r="IO125" s="133"/>
      <c r="IP125" s="133"/>
      <c r="IQ125" s="133"/>
      <c r="IR125" s="133"/>
      <c r="IS125" s="133"/>
      <c r="IT125" s="133"/>
      <c r="IU125" s="133"/>
      <c r="IV125" s="133"/>
    </row>
    <row r="126" spans="1:256" ht="98.25" customHeight="1">
      <c r="A126" s="119" t="s">
        <v>819</v>
      </c>
      <c r="B126" s="120">
        <v>37</v>
      </c>
      <c r="C126" s="121" t="s">
        <v>820</v>
      </c>
      <c r="D126" s="121" t="s">
        <v>820</v>
      </c>
      <c r="E126" s="121"/>
      <c r="F126" s="121" t="s">
        <v>811</v>
      </c>
      <c r="G126" s="121" t="s">
        <v>139</v>
      </c>
      <c r="H126" s="121"/>
      <c r="I126" s="121" t="s">
        <v>812</v>
      </c>
      <c r="J126" s="121" t="s">
        <v>821</v>
      </c>
      <c r="K126" s="122"/>
      <c r="L126" s="122"/>
      <c r="M126" s="123"/>
      <c r="N126" s="123"/>
      <c r="O126" s="123"/>
      <c r="P126" s="123"/>
      <c r="Q126" s="121" t="s">
        <v>822</v>
      </c>
      <c r="R126" s="121" t="s">
        <v>822</v>
      </c>
      <c r="S126" s="121" t="s">
        <v>823</v>
      </c>
      <c r="T126" s="121" t="s">
        <v>823</v>
      </c>
      <c r="U126" s="121" t="s">
        <v>824</v>
      </c>
      <c r="V126" s="121" t="s">
        <v>824</v>
      </c>
      <c r="W126" s="121" t="s">
        <v>825</v>
      </c>
      <c r="X126" s="121"/>
      <c r="Y126" s="121"/>
      <c r="Z126" s="121"/>
      <c r="AA126" s="121" t="s">
        <v>826</v>
      </c>
      <c r="AB126" s="121" t="s">
        <v>826</v>
      </c>
      <c r="AC126" s="131"/>
      <c r="AD126" s="132">
        <f t="shared" si="3"/>
        <v>30</v>
      </c>
      <c r="AE126" s="112" t="s">
        <v>790</v>
      </c>
      <c r="AF126" s="133">
        <f t="shared" si="5"/>
        <v>3</v>
      </c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GW126" s="133"/>
      <c r="GX126" s="133"/>
      <c r="GY126" s="133"/>
      <c r="GZ126" s="133"/>
      <c r="HA126" s="133"/>
      <c r="HB126" s="133"/>
      <c r="HC126" s="133"/>
      <c r="HD126" s="133"/>
      <c r="HE126" s="133"/>
      <c r="HF126" s="133"/>
      <c r="HG126" s="133"/>
      <c r="HH126" s="133"/>
      <c r="HI126" s="133"/>
      <c r="HJ126" s="133"/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 s="133"/>
      <c r="IB126" s="133"/>
      <c r="IC126" s="133"/>
      <c r="ID126" s="133"/>
      <c r="IE126" s="133"/>
      <c r="IF126" s="133"/>
      <c r="IG126" s="133"/>
      <c r="IH126" s="133"/>
      <c r="II126" s="133"/>
      <c r="IJ126" s="133"/>
      <c r="IK126" s="133"/>
      <c r="IL126" s="133"/>
      <c r="IM126" s="133"/>
      <c r="IN126" s="133"/>
      <c r="IO126" s="133"/>
      <c r="IP126" s="133"/>
      <c r="IQ126" s="133"/>
      <c r="IR126" s="133"/>
      <c r="IS126" s="133"/>
      <c r="IT126" s="133"/>
      <c r="IU126" s="133"/>
      <c r="IV126" s="133"/>
    </row>
    <row r="127" spans="1:256" ht="98.25" customHeight="1">
      <c r="A127" s="119" t="s">
        <v>827</v>
      </c>
      <c r="B127" s="120">
        <v>38</v>
      </c>
      <c r="C127" s="112"/>
      <c r="D127" s="121" t="s">
        <v>139</v>
      </c>
      <c r="E127" s="121" t="s">
        <v>828</v>
      </c>
      <c r="F127" s="121" t="s">
        <v>828</v>
      </c>
      <c r="G127" s="123"/>
      <c r="H127" s="123"/>
      <c r="I127" s="121" t="s">
        <v>821</v>
      </c>
      <c r="J127" s="121" t="s">
        <v>829</v>
      </c>
      <c r="K127" s="123"/>
      <c r="L127" s="123"/>
      <c r="M127" s="124"/>
      <c r="N127" s="124"/>
      <c r="O127" s="121"/>
      <c r="P127" s="121" t="s">
        <v>829</v>
      </c>
      <c r="Q127" s="121" t="s">
        <v>830</v>
      </c>
      <c r="R127" s="121" t="s">
        <v>830</v>
      </c>
      <c r="S127" s="121" t="s">
        <v>831</v>
      </c>
      <c r="T127" s="121" t="s">
        <v>831</v>
      </c>
      <c r="U127" s="124"/>
      <c r="V127" s="124"/>
      <c r="W127" s="121"/>
      <c r="X127" s="121" t="s">
        <v>825</v>
      </c>
      <c r="Y127" s="121" t="s">
        <v>832</v>
      </c>
      <c r="Z127" s="121" t="s">
        <v>832</v>
      </c>
      <c r="AA127" s="121" t="s">
        <v>833</v>
      </c>
      <c r="AB127" s="121" t="s">
        <v>833</v>
      </c>
      <c r="AC127" s="131"/>
      <c r="AD127" s="132">
        <f>2*COUNTA(D127:AB127)</f>
        <v>30</v>
      </c>
      <c r="AE127" s="112" t="s">
        <v>790</v>
      </c>
      <c r="AF127" s="133">
        <f t="shared" si="5"/>
        <v>3</v>
      </c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133"/>
      <c r="IL127" s="133"/>
      <c r="IM127" s="133"/>
      <c r="IN127" s="133"/>
      <c r="IO127" s="133"/>
      <c r="IP127" s="133"/>
      <c r="IQ127" s="133"/>
      <c r="IR127" s="133"/>
      <c r="IS127" s="133"/>
      <c r="IT127" s="133"/>
      <c r="IU127" s="133"/>
      <c r="IV127" s="133"/>
    </row>
    <row r="128" spans="1:256" ht="93.75" customHeight="1">
      <c r="A128" s="119" t="s">
        <v>834</v>
      </c>
      <c r="B128" s="120">
        <v>34</v>
      </c>
      <c r="C128" s="121"/>
      <c r="D128" s="121" t="s">
        <v>139</v>
      </c>
      <c r="E128" s="122"/>
      <c r="F128" s="121"/>
      <c r="G128" s="121" t="s">
        <v>835</v>
      </c>
      <c r="H128" s="121"/>
      <c r="I128" s="121" t="s">
        <v>836</v>
      </c>
      <c r="J128" s="121" t="s">
        <v>836</v>
      </c>
      <c r="K128" s="121" t="s">
        <v>837</v>
      </c>
      <c r="L128" s="121" t="s">
        <v>837</v>
      </c>
      <c r="M128" s="122" t="s">
        <v>838</v>
      </c>
      <c r="N128" s="122" t="s">
        <v>838</v>
      </c>
      <c r="O128" s="121"/>
      <c r="P128" s="121"/>
      <c r="Q128" s="121" t="s">
        <v>839</v>
      </c>
      <c r="R128" s="121" t="s">
        <v>839</v>
      </c>
      <c r="S128" s="121"/>
      <c r="T128" s="121"/>
      <c r="U128" s="121" t="s">
        <v>840</v>
      </c>
      <c r="V128" s="121" t="s">
        <v>840</v>
      </c>
      <c r="W128" s="121"/>
      <c r="X128" s="121"/>
      <c r="Y128" s="121"/>
      <c r="Z128" s="121"/>
      <c r="AA128" s="121"/>
      <c r="AB128" s="121"/>
      <c r="AC128" s="131"/>
      <c r="AD128" s="132">
        <f t="shared" si="3"/>
        <v>24</v>
      </c>
      <c r="AE128" s="112" t="s">
        <v>790</v>
      </c>
      <c r="AF128" s="133">
        <f t="shared" si="5"/>
        <v>3</v>
      </c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GW128" s="133"/>
      <c r="GX128" s="133"/>
      <c r="GY128" s="133"/>
      <c r="GZ128" s="133"/>
      <c r="HA128" s="133"/>
      <c r="HB128" s="133"/>
      <c r="HC128" s="133"/>
      <c r="HD128" s="133"/>
      <c r="HE128" s="133"/>
      <c r="HF128" s="133"/>
      <c r="HG128" s="133"/>
      <c r="HH128" s="133"/>
      <c r="HI128" s="133"/>
      <c r="HJ128" s="133"/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 s="133"/>
      <c r="IB128" s="133"/>
      <c r="IC128" s="133"/>
      <c r="ID128" s="133"/>
      <c r="IE128" s="133"/>
      <c r="IF128" s="133"/>
      <c r="IG128" s="133"/>
      <c r="IH128" s="133"/>
      <c r="II128" s="133"/>
      <c r="IJ128" s="133"/>
      <c r="IK128" s="133"/>
      <c r="IL128" s="133"/>
      <c r="IM128" s="133"/>
      <c r="IN128" s="133"/>
      <c r="IO128" s="133"/>
      <c r="IP128" s="133"/>
      <c r="IQ128" s="133"/>
      <c r="IR128" s="133"/>
      <c r="IS128" s="133"/>
      <c r="IT128" s="133"/>
      <c r="IU128" s="133"/>
      <c r="IV128" s="133"/>
    </row>
    <row r="129" spans="1:256" ht="173.25" customHeight="1">
      <c r="A129" s="119" t="s">
        <v>841</v>
      </c>
      <c r="B129" s="120">
        <v>36</v>
      </c>
      <c r="C129" s="121" t="s">
        <v>139</v>
      </c>
      <c r="D129" s="121"/>
      <c r="E129" s="121" t="s">
        <v>842</v>
      </c>
      <c r="F129" s="121" t="s">
        <v>842</v>
      </c>
      <c r="G129" s="121" t="s">
        <v>843</v>
      </c>
      <c r="H129" s="121" t="s">
        <v>843</v>
      </c>
      <c r="I129" s="124"/>
      <c r="J129" s="124"/>
      <c r="K129" s="121" t="s">
        <v>844</v>
      </c>
      <c r="L129" s="121" t="s">
        <v>844</v>
      </c>
      <c r="M129" s="121"/>
      <c r="N129" s="121"/>
      <c r="O129" s="121" t="s">
        <v>845</v>
      </c>
      <c r="P129" s="121" t="s">
        <v>845</v>
      </c>
      <c r="Q129" s="121" t="s">
        <v>846</v>
      </c>
      <c r="R129" s="121" t="s">
        <v>846</v>
      </c>
      <c r="S129" s="121"/>
      <c r="T129" s="121"/>
      <c r="U129" s="121" t="s">
        <v>847</v>
      </c>
      <c r="V129" s="121" t="s">
        <v>847</v>
      </c>
      <c r="W129" s="124"/>
      <c r="X129" s="121" t="s">
        <v>848</v>
      </c>
      <c r="Y129" s="121" t="s">
        <v>849</v>
      </c>
      <c r="Z129" s="121" t="s">
        <v>849</v>
      </c>
      <c r="AA129" s="121" t="s">
        <v>850</v>
      </c>
      <c r="AB129" s="121" t="s">
        <v>850</v>
      </c>
      <c r="AC129" s="131"/>
      <c r="AD129" s="132">
        <f t="shared" si="3"/>
        <v>36</v>
      </c>
      <c r="AE129" s="112" t="s">
        <v>790</v>
      </c>
      <c r="AF129" s="133">
        <f t="shared" si="5"/>
        <v>3</v>
      </c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GW129" s="133"/>
      <c r="GX129" s="133"/>
      <c r="GY129" s="133"/>
      <c r="GZ129" s="133"/>
      <c r="HA129" s="133"/>
      <c r="HB129" s="133"/>
      <c r="HC129" s="133"/>
      <c r="HD129" s="133"/>
      <c r="HE129" s="133"/>
      <c r="HF129" s="133"/>
      <c r="HG129" s="133"/>
      <c r="HH129" s="133"/>
      <c r="HI129" s="133"/>
      <c r="HJ129" s="133"/>
      <c r="HK129" s="133"/>
      <c r="HL129" s="133"/>
      <c r="HM129" s="133"/>
      <c r="HN129" s="133"/>
      <c r="HO129" s="133"/>
      <c r="HP129" s="133"/>
      <c r="HQ129" s="133"/>
      <c r="HR129" s="133"/>
      <c r="HS129" s="133"/>
      <c r="HT129" s="133"/>
      <c r="HU129" s="133"/>
      <c r="HV129" s="133"/>
      <c r="HW129" s="133"/>
      <c r="HX129" s="133"/>
      <c r="HY129" s="133"/>
      <c r="HZ129" s="133"/>
      <c r="IA129" s="133"/>
      <c r="IB129" s="133"/>
      <c r="IC129" s="133"/>
      <c r="ID129" s="133"/>
      <c r="IE129" s="133"/>
      <c r="IF129" s="133"/>
      <c r="IG129" s="133"/>
      <c r="IH129" s="133"/>
      <c r="II129" s="133"/>
      <c r="IJ129" s="133"/>
      <c r="IK129" s="133"/>
      <c r="IL129" s="133"/>
      <c r="IM129" s="133"/>
      <c r="IN129" s="133"/>
      <c r="IO129" s="133"/>
      <c r="IP129" s="133"/>
      <c r="IQ129" s="133"/>
      <c r="IR129" s="133"/>
      <c r="IS129" s="133"/>
      <c r="IT129" s="133"/>
      <c r="IU129" s="133"/>
      <c r="IV129" s="133"/>
    </row>
    <row r="130" spans="1:256" ht="172.5" customHeight="1">
      <c r="A130" s="119" t="s">
        <v>851</v>
      </c>
      <c r="B130" s="120">
        <v>37</v>
      </c>
      <c r="C130" s="121" t="s">
        <v>139</v>
      </c>
      <c r="D130" s="121"/>
      <c r="E130" s="121" t="s">
        <v>842</v>
      </c>
      <c r="F130" s="121" t="s">
        <v>842</v>
      </c>
      <c r="G130" s="121" t="s">
        <v>844</v>
      </c>
      <c r="H130" s="121" t="s">
        <v>844</v>
      </c>
      <c r="I130" s="121" t="s">
        <v>852</v>
      </c>
      <c r="J130" s="121" t="s">
        <v>852</v>
      </c>
      <c r="K130" s="121"/>
      <c r="L130" s="121"/>
      <c r="M130" s="122" t="s">
        <v>843</v>
      </c>
      <c r="N130" s="122" t="s">
        <v>843</v>
      </c>
      <c r="O130" s="121"/>
      <c r="P130" s="121"/>
      <c r="Q130" s="121"/>
      <c r="R130" s="121"/>
      <c r="S130" s="121" t="s">
        <v>853</v>
      </c>
      <c r="T130" s="121" t="s">
        <v>853</v>
      </c>
      <c r="U130" s="121" t="s">
        <v>847</v>
      </c>
      <c r="V130" s="121" t="s">
        <v>847</v>
      </c>
      <c r="W130" s="121" t="s">
        <v>848</v>
      </c>
      <c r="X130" s="124"/>
      <c r="Y130" s="121" t="s">
        <v>850</v>
      </c>
      <c r="Z130" s="121" t="s">
        <v>850</v>
      </c>
      <c r="AA130" s="121" t="s">
        <v>849</v>
      </c>
      <c r="AB130" s="121" t="s">
        <v>849</v>
      </c>
      <c r="AC130" s="131"/>
      <c r="AD130" s="132">
        <f t="shared" si="3"/>
        <v>36</v>
      </c>
      <c r="AE130" s="112" t="s">
        <v>790</v>
      </c>
      <c r="AF130" s="133">
        <f t="shared" si="5"/>
        <v>3</v>
      </c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GW130" s="133"/>
      <c r="GX130" s="133"/>
      <c r="GY130" s="133"/>
      <c r="GZ130" s="133"/>
      <c r="HA130" s="133"/>
      <c r="HB130" s="133"/>
      <c r="HC130" s="133"/>
      <c r="HD130" s="133"/>
      <c r="HE130" s="133"/>
      <c r="HF130" s="133"/>
      <c r="HG130" s="133"/>
      <c r="HH130" s="133"/>
      <c r="HI130" s="133"/>
      <c r="HJ130" s="133"/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 s="133"/>
      <c r="IB130" s="133"/>
      <c r="IC130" s="133"/>
      <c r="ID130" s="133"/>
      <c r="IE130" s="133"/>
      <c r="IF130" s="133"/>
      <c r="IG130" s="133"/>
      <c r="IH130" s="133"/>
      <c r="II130" s="133"/>
      <c r="IJ130" s="133"/>
      <c r="IK130" s="133"/>
      <c r="IL130" s="133"/>
      <c r="IM130" s="133"/>
      <c r="IN130" s="133"/>
      <c r="IO130" s="133"/>
      <c r="IP130" s="133"/>
      <c r="IQ130" s="133"/>
      <c r="IR130" s="133"/>
      <c r="IS130" s="133"/>
      <c r="IT130" s="133"/>
      <c r="IU130" s="133"/>
      <c r="IV130" s="133"/>
    </row>
    <row r="131" spans="1:256" ht="70.5" customHeight="1">
      <c r="A131" s="119" t="s">
        <v>854</v>
      </c>
      <c r="B131" s="120">
        <v>40</v>
      </c>
      <c r="C131" s="121"/>
      <c r="D131" s="121"/>
      <c r="E131" s="121" t="s">
        <v>855</v>
      </c>
      <c r="F131" s="121" t="s">
        <v>855</v>
      </c>
      <c r="G131" s="121" t="s">
        <v>856</v>
      </c>
      <c r="H131" s="122" t="s">
        <v>857</v>
      </c>
      <c r="I131" s="121" t="s">
        <v>858</v>
      </c>
      <c r="J131" s="121" t="s">
        <v>858</v>
      </c>
      <c r="K131" s="123"/>
      <c r="L131" s="121" t="s">
        <v>857</v>
      </c>
      <c r="M131" s="121" t="s">
        <v>859</v>
      </c>
      <c r="N131" s="121" t="s">
        <v>859</v>
      </c>
      <c r="O131" s="121" t="s">
        <v>860</v>
      </c>
      <c r="P131" s="121"/>
      <c r="Q131" s="123"/>
      <c r="S131" s="121"/>
      <c r="T131" s="121"/>
      <c r="U131" s="121" t="s">
        <v>861</v>
      </c>
      <c r="V131" s="121" t="s">
        <v>861</v>
      </c>
      <c r="W131" s="121"/>
      <c r="X131" s="121"/>
      <c r="Y131" s="121"/>
      <c r="Z131" s="121"/>
      <c r="AA131" s="121"/>
      <c r="AB131" s="121"/>
      <c r="AC131" s="131"/>
      <c r="AD131" s="132">
        <f t="shared" si="3"/>
        <v>24</v>
      </c>
      <c r="AE131" s="112" t="s">
        <v>790</v>
      </c>
      <c r="AF131" s="133">
        <f t="shared" si="5"/>
        <v>5</v>
      </c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GW131" s="133"/>
      <c r="GX131" s="133"/>
      <c r="GY131" s="133"/>
      <c r="GZ131" s="133"/>
      <c r="HA131" s="133"/>
      <c r="HB131" s="133"/>
      <c r="HC131" s="133"/>
      <c r="HD131" s="133"/>
      <c r="HE131" s="133"/>
      <c r="HF131" s="133"/>
      <c r="HG131" s="133"/>
      <c r="HH131" s="133"/>
      <c r="HI131" s="133"/>
      <c r="HJ131" s="133"/>
      <c r="HK131" s="133"/>
      <c r="HL131" s="133"/>
      <c r="HM131" s="133"/>
      <c r="HN131" s="133"/>
      <c r="HO131" s="133"/>
      <c r="HP131" s="133"/>
      <c r="HQ131" s="133"/>
      <c r="HR131" s="133"/>
      <c r="HS131" s="133"/>
      <c r="HT131" s="133"/>
      <c r="HU131" s="133"/>
      <c r="HV131" s="133"/>
      <c r="HW131" s="133"/>
      <c r="HX131" s="133"/>
      <c r="HY131" s="133"/>
      <c r="HZ131" s="133"/>
      <c r="IA131" s="133"/>
      <c r="IB131" s="133"/>
      <c r="IC131" s="133"/>
      <c r="ID131" s="133"/>
      <c r="IE131" s="133"/>
      <c r="IF131" s="133"/>
      <c r="IG131" s="133"/>
      <c r="IH131" s="133"/>
      <c r="II131" s="133"/>
      <c r="IJ131" s="133"/>
      <c r="IK131" s="133"/>
      <c r="IL131" s="133"/>
      <c r="IM131" s="133"/>
      <c r="IN131" s="133"/>
      <c r="IO131" s="133"/>
      <c r="IP131" s="133"/>
      <c r="IQ131" s="133"/>
      <c r="IR131" s="133"/>
      <c r="IS131" s="133"/>
      <c r="IT131" s="133"/>
      <c r="IU131" s="133"/>
      <c r="IV131" s="133"/>
    </row>
    <row r="132" spans="1:256" ht="70.5" customHeight="1">
      <c r="A132" s="119" t="s">
        <v>862</v>
      </c>
      <c r="B132" s="120">
        <v>32</v>
      </c>
      <c r="C132" s="121"/>
      <c r="D132" s="122" t="s">
        <v>857</v>
      </c>
      <c r="E132" s="121" t="s">
        <v>863</v>
      </c>
      <c r="F132" s="121" t="s">
        <v>863</v>
      </c>
      <c r="G132" s="123"/>
      <c r="H132" s="122" t="s">
        <v>856</v>
      </c>
      <c r="I132" s="121"/>
      <c r="J132" s="121"/>
      <c r="K132" s="121" t="s">
        <v>864</v>
      </c>
      <c r="L132" s="121" t="s">
        <v>864</v>
      </c>
      <c r="M132" s="121"/>
      <c r="N132" s="123"/>
      <c r="O132" s="121" t="s">
        <v>865</v>
      </c>
      <c r="P132" s="121" t="s">
        <v>860</v>
      </c>
      <c r="R132" s="123"/>
      <c r="S132" s="121" t="s">
        <v>858</v>
      </c>
      <c r="T132" s="121" t="s">
        <v>858</v>
      </c>
      <c r="U132" s="121"/>
      <c r="V132" s="121"/>
      <c r="W132" s="121"/>
      <c r="X132" s="121"/>
      <c r="Y132" s="121" t="s">
        <v>866</v>
      </c>
      <c r="Z132" s="121" t="s">
        <v>866</v>
      </c>
      <c r="AA132" s="121"/>
      <c r="AB132" s="121"/>
      <c r="AC132" s="131"/>
      <c r="AD132" s="132">
        <f aca="true" t="shared" si="6" ref="AD132:AD145">2*COUNTA(C132:AB132)</f>
        <v>24</v>
      </c>
      <c r="AE132" s="112" t="s">
        <v>790</v>
      </c>
      <c r="AF132" s="133">
        <f t="shared" si="5"/>
        <v>5</v>
      </c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GW132" s="133"/>
      <c r="GX132" s="133"/>
      <c r="GY132" s="133"/>
      <c r="GZ132" s="133"/>
      <c r="HA132" s="133"/>
      <c r="HB132" s="133"/>
      <c r="HC132" s="133"/>
      <c r="HD132" s="133"/>
      <c r="HE132" s="133"/>
      <c r="HF132" s="133"/>
      <c r="HG132" s="133"/>
      <c r="HH132" s="133"/>
      <c r="HI132" s="133"/>
      <c r="HJ132" s="133"/>
      <c r="HK132" s="133"/>
      <c r="HL132" s="133"/>
      <c r="HM132" s="133"/>
      <c r="HN132" s="133"/>
      <c r="HO132" s="133"/>
      <c r="HP132" s="133"/>
      <c r="HQ132" s="133"/>
      <c r="HR132" s="133"/>
      <c r="HS132" s="133"/>
      <c r="HT132" s="133"/>
      <c r="HU132" s="133"/>
      <c r="HV132" s="133"/>
      <c r="HW132" s="133"/>
      <c r="HX132" s="133"/>
      <c r="HY132" s="133"/>
      <c r="HZ132" s="133"/>
      <c r="IA132" s="133"/>
      <c r="IB132" s="133"/>
      <c r="IC132" s="133"/>
      <c r="ID132" s="133"/>
      <c r="IE132" s="133"/>
      <c r="IF132" s="133"/>
      <c r="IG132" s="133"/>
      <c r="IH132" s="133"/>
      <c r="II132" s="133"/>
      <c r="IJ132" s="133"/>
      <c r="IK132" s="133"/>
      <c r="IL132" s="133"/>
      <c r="IM132" s="133"/>
      <c r="IN132" s="133"/>
      <c r="IO132" s="133"/>
      <c r="IP132" s="133"/>
      <c r="IQ132" s="133"/>
      <c r="IR132" s="133"/>
      <c r="IS132" s="133"/>
      <c r="IT132" s="133"/>
      <c r="IU132" s="133"/>
      <c r="IV132" s="133"/>
    </row>
    <row r="133" spans="1:256" ht="70.5" customHeight="1">
      <c r="A133" s="119" t="s">
        <v>867</v>
      </c>
      <c r="B133" s="120">
        <v>40</v>
      </c>
      <c r="C133" s="121" t="s">
        <v>868</v>
      </c>
      <c r="D133" s="121" t="s">
        <v>868</v>
      </c>
      <c r="E133" s="121" t="s">
        <v>869</v>
      </c>
      <c r="F133" s="121" t="s">
        <v>869</v>
      </c>
      <c r="G133" s="121"/>
      <c r="H133" s="121" t="s">
        <v>392</v>
      </c>
      <c r="I133" s="121"/>
      <c r="J133" s="121"/>
      <c r="K133" s="123"/>
      <c r="L133" s="123"/>
      <c r="M133" s="121"/>
      <c r="N133" s="121"/>
      <c r="O133" s="122" t="s">
        <v>870</v>
      </c>
      <c r="P133" s="122" t="s">
        <v>870</v>
      </c>
      <c r="Q133" s="121" t="s">
        <v>871</v>
      </c>
      <c r="R133" s="121" t="s">
        <v>871</v>
      </c>
      <c r="S133" s="121" t="s">
        <v>872</v>
      </c>
      <c r="T133" s="121" t="s">
        <v>872</v>
      </c>
      <c r="U133" s="123"/>
      <c r="V133" s="123"/>
      <c r="W133" s="122" t="s">
        <v>873</v>
      </c>
      <c r="X133" s="122" t="s">
        <v>873</v>
      </c>
      <c r="Y133" s="124"/>
      <c r="Z133" s="124"/>
      <c r="AA133" s="121"/>
      <c r="AB133" s="121"/>
      <c r="AC133" s="131"/>
      <c r="AD133" s="132">
        <f t="shared" si="6"/>
        <v>26</v>
      </c>
      <c r="AE133" s="112" t="s">
        <v>790</v>
      </c>
      <c r="AF133" s="133">
        <f t="shared" si="5"/>
        <v>3</v>
      </c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GW133" s="133"/>
      <c r="GX133" s="133"/>
      <c r="GY133" s="133"/>
      <c r="GZ133" s="133"/>
      <c r="HA133" s="133"/>
      <c r="HB133" s="133"/>
      <c r="HC133" s="133"/>
      <c r="HD133" s="133"/>
      <c r="HE133" s="133"/>
      <c r="HF133" s="133"/>
      <c r="HG133" s="133"/>
      <c r="HH133" s="133"/>
      <c r="HI133" s="133"/>
      <c r="HJ133" s="133"/>
      <c r="HK133" s="133"/>
      <c r="HL133" s="133"/>
      <c r="HM133" s="133"/>
      <c r="HN133" s="133"/>
      <c r="HO133" s="133"/>
      <c r="HP133" s="133"/>
      <c r="HQ133" s="133"/>
      <c r="HR133" s="133"/>
      <c r="HS133" s="133"/>
      <c r="HT133" s="133"/>
      <c r="HU133" s="133"/>
      <c r="HV133" s="133"/>
      <c r="HW133" s="133"/>
      <c r="HX133" s="133"/>
      <c r="HY133" s="133"/>
      <c r="HZ133" s="133"/>
      <c r="IA133" s="133"/>
      <c r="IB133" s="133"/>
      <c r="IC133" s="133"/>
      <c r="ID133" s="133"/>
      <c r="IE133" s="133"/>
      <c r="IF133" s="133"/>
      <c r="IG133" s="133"/>
      <c r="IH133" s="133"/>
      <c r="II133" s="133"/>
      <c r="IJ133" s="133"/>
      <c r="IK133" s="133"/>
      <c r="IL133" s="133"/>
      <c r="IM133" s="133"/>
      <c r="IN133" s="133"/>
      <c r="IO133" s="133"/>
      <c r="IP133" s="133"/>
      <c r="IQ133" s="133"/>
      <c r="IR133" s="133"/>
      <c r="IS133" s="133"/>
      <c r="IT133" s="133"/>
      <c r="IU133" s="133"/>
      <c r="IV133" s="133"/>
    </row>
    <row r="134" spans="1:256" ht="70.5" customHeight="1">
      <c r="A134" s="119" t="s">
        <v>874</v>
      </c>
      <c r="B134" s="120">
        <v>44</v>
      </c>
      <c r="C134" s="123"/>
      <c r="D134" s="123"/>
      <c r="E134" s="121" t="s">
        <v>875</v>
      </c>
      <c r="F134" s="121" t="s">
        <v>875</v>
      </c>
      <c r="G134" s="121" t="s">
        <v>876</v>
      </c>
      <c r="H134" s="121" t="s">
        <v>876</v>
      </c>
      <c r="I134" s="121"/>
      <c r="J134" s="121"/>
      <c r="K134" s="121" t="s">
        <v>877</v>
      </c>
      <c r="L134" s="121" t="s">
        <v>877</v>
      </c>
      <c r="M134" s="121" t="s">
        <v>878</v>
      </c>
      <c r="N134" s="121" t="s">
        <v>878</v>
      </c>
      <c r="O134" s="121"/>
      <c r="P134" s="121" t="s">
        <v>392</v>
      </c>
      <c r="Q134" s="121" t="s">
        <v>879</v>
      </c>
      <c r="R134" s="121" t="s">
        <v>879</v>
      </c>
      <c r="S134" s="121"/>
      <c r="T134" s="121"/>
      <c r="U134" s="124"/>
      <c r="V134" s="124"/>
      <c r="W134" s="121" t="s">
        <v>880</v>
      </c>
      <c r="X134" s="121" t="s">
        <v>880</v>
      </c>
      <c r="Y134" s="123"/>
      <c r="Z134" s="123"/>
      <c r="AA134" s="121"/>
      <c r="AB134" s="121"/>
      <c r="AC134" s="131"/>
      <c r="AD134" s="132">
        <f t="shared" si="6"/>
        <v>26</v>
      </c>
      <c r="AE134" s="112" t="s">
        <v>790</v>
      </c>
      <c r="AF134" s="133">
        <f aca="true" t="shared" si="7" ref="AF134:AF145">IF(COUNTIF(A134,"*五年*"),5,3)</f>
        <v>3</v>
      </c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  <c r="IV134" s="133"/>
    </row>
    <row r="135" spans="1:256" ht="70.5" customHeight="1">
      <c r="A135" s="119" t="s">
        <v>881</v>
      </c>
      <c r="B135" s="120">
        <v>38</v>
      </c>
      <c r="C135" s="121" t="s">
        <v>879</v>
      </c>
      <c r="D135" s="121" t="s">
        <v>879</v>
      </c>
      <c r="E135" s="121" t="s">
        <v>882</v>
      </c>
      <c r="F135" s="121" t="s">
        <v>882</v>
      </c>
      <c r="G135" s="121"/>
      <c r="H135" s="121"/>
      <c r="I135" s="121" t="s">
        <v>883</v>
      </c>
      <c r="J135" s="121" t="s">
        <v>883</v>
      </c>
      <c r="K135" s="121" t="s">
        <v>879</v>
      </c>
      <c r="L135" s="121" t="s">
        <v>879</v>
      </c>
      <c r="M135" s="123"/>
      <c r="N135" s="123"/>
      <c r="O135" s="121" t="s">
        <v>884</v>
      </c>
      <c r="P135" s="121" t="s">
        <v>884</v>
      </c>
      <c r="Q135" s="121"/>
      <c r="R135" s="121" t="s">
        <v>392</v>
      </c>
      <c r="S135" s="122"/>
      <c r="T135" s="121"/>
      <c r="U135" s="121"/>
      <c r="V135" s="121"/>
      <c r="W135" s="124"/>
      <c r="X135" s="124"/>
      <c r="Y135" s="121" t="s">
        <v>885</v>
      </c>
      <c r="Z135" s="121" t="s">
        <v>885</v>
      </c>
      <c r="AC135" s="131"/>
      <c r="AD135" s="132">
        <f>2*COUNTA(C135:Z135)</f>
        <v>26</v>
      </c>
      <c r="AE135" s="112" t="s">
        <v>790</v>
      </c>
      <c r="AF135" s="133">
        <f t="shared" si="7"/>
        <v>3</v>
      </c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GW135" s="133"/>
      <c r="GX135" s="133"/>
      <c r="GY135" s="133"/>
      <c r="GZ135" s="133"/>
      <c r="HA135" s="133"/>
      <c r="HB135" s="133"/>
      <c r="HC135" s="133"/>
      <c r="HD135" s="133"/>
      <c r="HE135" s="133"/>
      <c r="HF135" s="133"/>
      <c r="HG135" s="133"/>
      <c r="HH135" s="133"/>
      <c r="HI135" s="133"/>
      <c r="HJ135" s="133"/>
      <c r="HK135" s="133"/>
      <c r="HL135" s="133"/>
      <c r="HM135" s="133"/>
      <c r="HN135" s="133"/>
      <c r="HO135" s="133"/>
      <c r="HP135" s="133"/>
      <c r="HQ135" s="133"/>
      <c r="HR135" s="133"/>
      <c r="HS135" s="133"/>
      <c r="HT135" s="133"/>
      <c r="HU135" s="133"/>
      <c r="HV135" s="133"/>
      <c r="HW135" s="133"/>
      <c r="HX135" s="133"/>
      <c r="HY135" s="133"/>
      <c r="HZ135" s="133"/>
      <c r="IA135" s="133"/>
      <c r="IB135" s="133"/>
      <c r="IC135" s="133"/>
      <c r="ID135" s="133"/>
      <c r="IE135" s="133"/>
      <c r="IF135" s="133"/>
      <c r="IG135" s="133"/>
      <c r="IH135" s="133"/>
      <c r="II135" s="133"/>
      <c r="IJ135" s="133"/>
      <c r="IK135" s="133"/>
      <c r="IL135" s="133"/>
      <c r="IM135" s="133"/>
      <c r="IN135" s="133"/>
      <c r="IO135" s="133"/>
      <c r="IP135" s="133"/>
      <c r="IQ135" s="133"/>
      <c r="IR135" s="133"/>
      <c r="IS135" s="133"/>
      <c r="IT135" s="133"/>
      <c r="IU135" s="133"/>
      <c r="IV135" s="133"/>
    </row>
    <row r="136" spans="1:256" ht="70.5" customHeight="1">
      <c r="A136" s="119" t="s">
        <v>886</v>
      </c>
      <c r="B136" s="120">
        <v>37</v>
      </c>
      <c r="C136" s="121" t="s">
        <v>885</v>
      </c>
      <c r="D136" s="121" t="s">
        <v>885</v>
      </c>
      <c r="E136" s="123"/>
      <c r="F136" s="123"/>
      <c r="G136" s="121" t="s">
        <v>878</v>
      </c>
      <c r="H136" s="121" t="s">
        <v>878</v>
      </c>
      <c r="I136" s="121" t="s">
        <v>887</v>
      </c>
      <c r="J136" s="121" t="s">
        <v>888</v>
      </c>
      <c r="K136" s="122" t="s">
        <v>889</v>
      </c>
      <c r="L136" s="122" t="s">
        <v>889</v>
      </c>
      <c r="M136" s="121"/>
      <c r="N136" s="121"/>
      <c r="O136" s="121" t="s">
        <v>890</v>
      </c>
      <c r="P136" s="122" t="s">
        <v>890</v>
      </c>
      <c r="Q136" s="121"/>
      <c r="R136" s="121" t="s">
        <v>699</v>
      </c>
      <c r="S136" s="121" t="s">
        <v>879</v>
      </c>
      <c r="T136" s="121" t="s">
        <v>879</v>
      </c>
      <c r="U136" s="121"/>
      <c r="V136" s="121"/>
      <c r="W136" s="123"/>
      <c r="X136" s="123"/>
      <c r="Y136" s="121"/>
      <c r="Z136" s="121"/>
      <c r="AA136" s="121"/>
      <c r="AB136" s="121"/>
      <c r="AC136" s="131"/>
      <c r="AD136" s="132">
        <f t="shared" si="6"/>
        <v>26</v>
      </c>
      <c r="AE136" s="112" t="s">
        <v>790</v>
      </c>
      <c r="AF136" s="133">
        <f t="shared" si="7"/>
        <v>3</v>
      </c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  <c r="EW136" s="133"/>
      <c r="EX136" s="133"/>
      <c r="EY136" s="133"/>
      <c r="EZ136" s="133"/>
      <c r="FA136" s="133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GW136" s="133"/>
      <c r="GX136" s="133"/>
      <c r="GY136" s="133"/>
      <c r="GZ136" s="133"/>
      <c r="HA136" s="133"/>
      <c r="HB136" s="133"/>
      <c r="HC136" s="133"/>
      <c r="HD136" s="133"/>
      <c r="HE136" s="133"/>
      <c r="HF136" s="133"/>
      <c r="HG136" s="133"/>
      <c r="HH136" s="133"/>
      <c r="HI136" s="133"/>
      <c r="HJ136" s="133"/>
      <c r="HK136" s="133"/>
      <c r="HL136" s="133"/>
      <c r="HM136" s="133"/>
      <c r="HN136" s="133"/>
      <c r="HO136" s="133"/>
      <c r="HP136" s="133"/>
      <c r="HQ136" s="133"/>
      <c r="HR136" s="133"/>
      <c r="HS136" s="133"/>
      <c r="HT136" s="133"/>
      <c r="HU136" s="133"/>
      <c r="HV136" s="133"/>
      <c r="HW136" s="133"/>
      <c r="HX136" s="133"/>
      <c r="HY136" s="133"/>
      <c r="HZ136" s="133"/>
      <c r="IA136" s="133"/>
      <c r="IB136" s="133"/>
      <c r="IC136" s="133"/>
      <c r="ID136" s="133"/>
      <c r="IE136" s="133"/>
      <c r="IF136" s="133"/>
      <c r="IG136" s="133"/>
      <c r="IH136" s="133"/>
      <c r="II136" s="133"/>
      <c r="IJ136" s="133"/>
      <c r="IK136" s="133"/>
      <c r="IL136" s="133"/>
      <c r="IM136" s="133"/>
      <c r="IN136" s="133"/>
      <c r="IO136" s="133"/>
      <c r="IP136" s="133"/>
      <c r="IQ136" s="133"/>
      <c r="IR136" s="133"/>
      <c r="IS136" s="133"/>
      <c r="IT136" s="133"/>
      <c r="IU136" s="133"/>
      <c r="IV136" s="133"/>
    </row>
    <row r="137" spans="1:256" ht="69.75" customHeight="1">
      <c r="A137" s="119" t="s">
        <v>891</v>
      </c>
      <c r="B137" s="120">
        <v>34</v>
      </c>
      <c r="C137" s="121"/>
      <c r="D137" s="122"/>
      <c r="E137" s="121" t="s">
        <v>892</v>
      </c>
      <c r="F137" s="121" t="s">
        <v>892</v>
      </c>
      <c r="G137" s="123"/>
      <c r="H137" s="123"/>
      <c r="I137" s="122" t="s">
        <v>893</v>
      </c>
      <c r="J137" s="122" t="s">
        <v>893</v>
      </c>
      <c r="K137" s="122"/>
      <c r="L137" s="122"/>
      <c r="M137" s="122" t="s">
        <v>893</v>
      </c>
      <c r="N137" s="122" t="s">
        <v>893</v>
      </c>
      <c r="O137" s="121"/>
      <c r="P137" s="121" t="s">
        <v>699</v>
      </c>
      <c r="Q137" s="121" t="s">
        <v>894</v>
      </c>
      <c r="R137" s="121" t="s">
        <v>894</v>
      </c>
      <c r="S137" s="121" t="s">
        <v>895</v>
      </c>
      <c r="T137" s="121" t="s">
        <v>895</v>
      </c>
      <c r="U137" s="121"/>
      <c r="V137" s="121"/>
      <c r="W137" s="123"/>
      <c r="X137" s="123"/>
      <c r="Y137" s="121" t="s">
        <v>896</v>
      </c>
      <c r="Z137" s="121" t="s">
        <v>896</v>
      </c>
      <c r="AA137" s="121"/>
      <c r="AB137" s="121"/>
      <c r="AC137" s="131"/>
      <c r="AD137" s="132">
        <f t="shared" si="6"/>
        <v>26</v>
      </c>
      <c r="AE137" s="112" t="s">
        <v>790</v>
      </c>
      <c r="AF137" s="133">
        <f t="shared" si="7"/>
        <v>3</v>
      </c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133"/>
      <c r="IL137" s="133"/>
      <c r="IM137" s="133"/>
      <c r="IN137" s="133"/>
      <c r="IO137" s="133"/>
      <c r="IP137" s="133"/>
      <c r="IQ137" s="133"/>
      <c r="IR137" s="133"/>
      <c r="IS137" s="133"/>
      <c r="IT137" s="133"/>
      <c r="IU137" s="133"/>
      <c r="IV137" s="133"/>
    </row>
    <row r="138" spans="1:256" ht="72" customHeight="1">
      <c r="A138" s="119" t="s">
        <v>897</v>
      </c>
      <c r="B138" s="120">
        <v>35</v>
      </c>
      <c r="C138" s="121"/>
      <c r="D138" s="121"/>
      <c r="E138" s="123"/>
      <c r="F138" s="123"/>
      <c r="G138" s="121" t="s">
        <v>898</v>
      </c>
      <c r="H138" s="121" t="s">
        <v>898</v>
      </c>
      <c r="I138" s="121"/>
      <c r="J138" s="121" t="s">
        <v>392</v>
      </c>
      <c r="K138" s="121" t="s">
        <v>899</v>
      </c>
      <c r="L138" s="121" t="s">
        <v>899</v>
      </c>
      <c r="M138" s="121" t="s">
        <v>900</v>
      </c>
      <c r="N138" s="121" t="s">
        <v>900</v>
      </c>
      <c r="O138" s="123"/>
      <c r="P138" s="123"/>
      <c r="Q138" s="121"/>
      <c r="R138" s="121"/>
      <c r="S138" s="121" t="s">
        <v>901</v>
      </c>
      <c r="T138" s="121" t="s">
        <v>901</v>
      </c>
      <c r="U138" s="121" t="s">
        <v>902</v>
      </c>
      <c r="V138" s="121" t="s">
        <v>902</v>
      </c>
      <c r="W138" s="121"/>
      <c r="X138" s="121"/>
      <c r="Y138" s="123"/>
      <c r="Z138" s="123"/>
      <c r="AA138" s="121" t="s">
        <v>892</v>
      </c>
      <c r="AB138" s="121" t="s">
        <v>892</v>
      </c>
      <c r="AC138" s="131"/>
      <c r="AD138" s="132">
        <f t="shared" si="6"/>
        <v>26</v>
      </c>
      <c r="AE138" s="112" t="s">
        <v>790</v>
      </c>
      <c r="AF138" s="133">
        <f t="shared" si="7"/>
        <v>3</v>
      </c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 s="133"/>
      <c r="IB138" s="133"/>
      <c r="IC138" s="133"/>
      <c r="ID138" s="133"/>
      <c r="IE138" s="133"/>
      <c r="IF138" s="133"/>
      <c r="IG138" s="133"/>
      <c r="IH138" s="133"/>
      <c r="II138" s="133"/>
      <c r="IJ138" s="133"/>
      <c r="IK138" s="133"/>
      <c r="IL138" s="133"/>
      <c r="IM138" s="133"/>
      <c r="IN138" s="133"/>
      <c r="IO138" s="133"/>
      <c r="IP138" s="133"/>
      <c r="IQ138" s="133"/>
      <c r="IR138" s="133"/>
      <c r="IS138" s="133"/>
      <c r="IT138" s="133"/>
      <c r="IU138" s="133"/>
      <c r="IV138" s="133"/>
    </row>
    <row r="139" spans="1:256" ht="70.5" customHeight="1">
      <c r="A139" s="119" t="s">
        <v>903</v>
      </c>
      <c r="B139" s="120">
        <v>33</v>
      </c>
      <c r="C139" s="121" t="s">
        <v>857</v>
      </c>
      <c r="D139" s="123"/>
      <c r="E139" s="121" t="s">
        <v>904</v>
      </c>
      <c r="F139" s="121" t="s">
        <v>904</v>
      </c>
      <c r="G139" s="123"/>
      <c r="H139" s="123"/>
      <c r="I139" s="121" t="s">
        <v>905</v>
      </c>
      <c r="J139" s="121" t="s">
        <v>905</v>
      </c>
      <c r="K139" s="122" t="s">
        <v>857</v>
      </c>
      <c r="L139" s="121" t="s">
        <v>392</v>
      </c>
      <c r="M139" s="121" t="s">
        <v>906</v>
      </c>
      <c r="N139" s="121" t="s">
        <v>906</v>
      </c>
      <c r="O139" s="121" t="s">
        <v>907</v>
      </c>
      <c r="P139" s="121" t="s">
        <v>907</v>
      </c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31"/>
      <c r="AD139" s="132">
        <f t="shared" si="6"/>
        <v>22</v>
      </c>
      <c r="AE139" s="112" t="s">
        <v>790</v>
      </c>
      <c r="AF139" s="133">
        <f t="shared" si="7"/>
        <v>3</v>
      </c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  <c r="IG139" s="133"/>
      <c r="IH139" s="133"/>
      <c r="II139" s="133"/>
      <c r="IJ139" s="133"/>
      <c r="IK139" s="133"/>
      <c r="IL139" s="133"/>
      <c r="IM139" s="133"/>
      <c r="IN139" s="133"/>
      <c r="IO139" s="133"/>
      <c r="IP139" s="133"/>
      <c r="IQ139" s="133"/>
      <c r="IR139" s="133"/>
      <c r="IS139" s="133"/>
      <c r="IT139" s="133"/>
      <c r="IU139" s="133"/>
      <c r="IV139" s="133"/>
    </row>
    <row r="140" spans="1:256" ht="70.5" customHeight="1">
      <c r="A140" s="119" t="s">
        <v>908</v>
      </c>
      <c r="B140" s="120">
        <v>32</v>
      </c>
      <c r="C140" s="121"/>
      <c r="D140" s="121"/>
      <c r="E140" s="121" t="s">
        <v>909</v>
      </c>
      <c r="F140" s="121" t="s">
        <v>909</v>
      </c>
      <c r="G140" s="121" t="s">
        <v>857</v>
      </c>
      <c r="H140" s="121"/>
      <c r="I140" s="122" t="s">
        <v>910</v>
      </c>
      <c r="J140" s="121" t="s">
        <v>910</v>
      </c>
      <c r="K140" s="123"/>
      <c r="L140" s="123"/>
      <c r="M140" s="121" t="s">
        <v>907</v>
      </c>
      <c r="N140" s="121" t="s">
        <v>907</v>
      </c>
      <c r="O140" s="123"/>
      <c r="P140" s="122" t="s">
        <v>865</v>
      </c>
      <c r="Q140" s="121" t="s">
        <v>392</v>
      </c>
      <c r="R140" s="121"/>
      <c r="S140" s="121" t="s">
        <v>911</v>
      </c>
      <c r="T140" s="121" t="s">
        <v>911</v>
      </c>
      <c r="U140" s="121"/>
      <c r="V140" s="121"/>
      <c r="W140" s="123"/>
      <c r="X140" s="123"/>
      <c r="Y140" s="122"/>
      <c r="Z140" s="122"/>
      <c r="AA140" s="122"/>
      <c r="AB140" s="122"/>
      <c r="AC140" s="135"/>
      <c r="AD140" s="132">
        <f t="shared" si="6"/>
        <v>22</v>
      </c>
      <c r="AE140" s="112" t="s">
        <v>790</v>
      </c>
      <c r="AF140" s="133">
        <f t="shared" si="7"/>
        <v>3</v>
      </c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GW140" s="133"/>
      <c r="GX140" s="133"/>
      <c r="GY140" s="133"/>
      <c r="GZ140" s="133"/>
      <c r="HA140" s="133"/>
      <c r="HB140" s="133"/>
      <c r="HC140" s="133"/>
      <c r="HD140" s="133"/>
      <c r="HE140" s="133"/>
      <c r="HF140" s="133"/>
      <c r="HG140" s="133"/>
      <c r="HH140" s="133"/>
      <c r="HI140" s="133"/>
      <c r="HJ140" s="133"/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 s="133"/>
      <c r="IB140" s="133"/>
      <c r="IC140" s="133"/>
      <c r="ID140" s="133"/>
      <c r="IE140" s="133"/>
      <c r="IF140" s="133"/>
      <c r="IG140" s="133"/>
      <c r="IH140" s="133"/>
      <c r="II140" s="133"/>
      <c r="IJ140" s="133"/>
      <c r="IK140" s="133"/>
      <c r="IL140" s="133"/>
      <c r="IM140" s="133"/>
      <c r="IN140" s="133"/>
      <c r="IO140" s="133"/>
      <c r="IP140" s="133"/>
      <c r="IQ140" s="133"/>
      <c r="IR140" s="133"/>
      <c r="IS140" s="133"/>
      <c r="IT140" s="133"/>
      <c r="IU140" s="133"/>
      <c r="IV140" s="133"/>
    </row>
    <row r="141" spans="1:256" ht="70.5" customHeight="1">
      <c r="A141" s="119" t="s">
        <v>912</v>
      </c>
      <c r="B141" s="120">
        <v>38</v>
      </c>
      <c r="C141" s="121" t="s">
        <v>913</v>
      </c>
      <c r="D141" s="122" t="s">
        <v>913</v>
      </c>
      <c r="E141" s="121"/>
      <c r="F141" s="121" t="s">
        <v>699</v>
      </c>
      <c r="G141" s="121" t="s">
        <v>914</v>
      </c>
      <c r="H141" s="121" t="s">
        <v>914</v>
      </c>
      <c r="I141" s="121"/>
      <c r="J141" s="121"/>
      <c r="K141" s="121" t="s">
        <v>914</v>
      </c>
      <c r="L141" s="121" t="s">
        <v>914</v>
      </c>
      <c r="M141" s="121" t="s">
        <v>915</v>
      </c>
      <c r="N141" s="121" t="s">
        <v>915</v>
      </c>
      <c r="O141" s="124"/>
      <c r="P141" s="124"/>
      <c r="Q141" s="121"/>
      <c r="R141" s="121"/>
      <c r="S141" s="121" t="s">
        <v>916</v>
      </c>
      <c r="T141" s="121" t="s">
        <v>916</v>
      </c>
      <c r="U141" s="121" t="s">
        <v>917</v>
      </c>
      <c r="V141" s="121" t="s">
        <v>917</v>
      </c>
      <c r="W141" s="121"/>
      <c r="X141" s="121"/>
      <c r="Y141" s="121"/>
      <c r="Z141" s="121"/>
      <c r="AA141" s="121"/>
      <c r="AB141" s="121"/>
      <c r="AC141" s="131"/>
      <c r="AD141" s="132">
        <f t="shared" si="6"/>
        <v>26</v>
      </c>
      <c r="AE141" s="112" t="s">
        <v>790</v>
      </c>
      <c r="AF141" s="133">
        <f t="shared" si="7"/>
        <v>3</v>
      </c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GW141" s="133"/>
      <c r="GX141" s="133"/>
      <c r="GY141" s="133"/>
      <c r="GZ141" s="133"/>
      <c r="HA141" s="133"/>
      <c r="HB141" s="133"/>
      <c r="HC141" s="133"/>
      <c r="HD141" s="133"/>
      <c r="HE141" s="133"/>
      <c r="HF141" s="133"/>
      <c r="HG141" s="133"/>
      <c r="HH141" s="133"/>
      <c r="HI141" s="133"/>
      <c r="HJ141" s="133"/>
      <c r="HK141" s="133"/>
      <c r="HL141" s="133"/>
      <c r="HM141" s="133"/>
      <c r="HN141" s="133"/>
      <c r="HO141" s="133"/>
      <c r="HP141" s="133"/>
      <c r="HQ141" s="133"/>
      <c r="HR141" s="133"/>
      <c r="HS141" s="133"/>
      <c r="HT141" s="133"/>
      <c r="HU141" s="133"/>
      <c r="HV141" s="133"/>
      <c r="HW141" s="133"/>
      <c r="HX141" s="133"/>
      <c r="HY141" s="133"/>
      <c r="HZ141" s="133"/>
      <c r="IA141" s="133"/>
      <c r="IB141" s="133"/>
      <c r="IC141" s="133"/>
      <c r="ID141" s="133"/>
      <c r="IE141" s="133"/>
      <c r="IF141" s="133"/>
      <c r="IG141" s="133"/>
      <c r="IH141" s="133"/>
      <c r="II141" s="133"/>
      <c r="IJ141" s="133"/>
      <c r="IK141" s="133"/>
      <c r="IL141" s="133"/>
      <c r="IM141" s="133"/>
      <c r="IN141" s="133"/>
      <c r="IO141" s="133"/>
      <c r="IP141" s="133"/>
      <c r="IQ141" s="133"/>
      <c r="IR141" s="133"/>
      <c r="IS141" s="133"/>
      <c r="IT141" s="133"/>
      <c r="IU141" s="133"/>
      <c r="IV141" s="133"/>
    </row>
    <row r="142" spans="1:256" ht="69.75" customHeight="1">
      <c r="A142" s="119" t="s">
        <v>918</v>
      </c>
      <c r="B142" s="120">
        <v>33</v>
      </c>
      <c r="C142" s="121" t="s">
        <v>913</v>
      </c>
      <c r="D142" s="122" t="s">
        <v>913</v>
      </c>
      <c r="E142" s="123"/>
      <c r="F142" s="123"/>
      <c r="G142" s="121" t="s">
        <v>919</v>
      </c>
      <c r="H142" s="121" t="s">
        <v>919</v>
      </c>
      <c r="I142" s="121" t="s">
        <v>699</v>
      </c>
      <c r="J142" s="121"/>
      <c r="K142" s="121"/>
      <c r="L142" s="121"/>
      <c r="M142" s="124"/>
      <c r="N142" s="124"/>
      <c r="O142" s="121" t="s">
        <v>920</v>
      </c>
      <c r="P142" s="121" t="s">
        <v>920</v>
      </c>
      <c r="Q142" s="121"/>
      <c r="R142" s="121"/>
      <c r="S142" s="123"/>
      <c r="T142" s="123"/>
      <c r="U142" s="121" t="s">
        <v>921</v>
      </c>
      <c r="V142" s="121" t="s">
        <v>921</v>
      </c>
      <c r="W142" s="122" t="s">
        <v>922</v>
      </c>
      <c r="X142" s="121" t="s">
        <v>922</v>
      </c>
      <c r="Y142" s="121" t="s">
        <v>921</v>
      </c>
      <c r="Z142" s="121" t="s">
        <v>921</v>
      </c>
      <c r="AA142" s="121"/>
      <c r="AB142" s="121"/>
      <c r="AC142" s="131"/>
      <c r="AD142" s="132">
        <f t="shared" si="6"/>
        <v>26</v>
      </c>
      <c r="AE142" s="112" t="s">
        <v>790</v>
      </c>
      <c r="AF142" s="133">
        <f t="shared" si="7"/>
        <v>3</v>
      </c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  <c r="IV142" s="133"/>
    </row>
    <row r="143" spans="1:256" ht="72" customHeight="1">
      <c r="A143" s="119" t="s">
        <v>923</v>
      </c>
      <c r="B143" s="120">
        <v>34</v>
      </c>
      <c r="C143" s="121"/>
      <c r="D143" s="121"/>
      <c r="E143" s="121" t="s">
        <v>924</v>
      </c>
      <c r="F143" s="121" t="s">
        <v>924</v>
      </c>
      <c r="G143" s="121"/>
      <c r="H143" s="121" t="s">
        <v>699</v>
      </c>
      <c r="I143" s="121" t="s">
        <v>925</v>
      </c>
      <c r="J143" s="121" t="s">
        <v>925</v>
      </c>
      <c r="K143" s="121"/>
      <c r="L143" s="121"/>
      <c r="M143" s="121" t="s">
        <v>926</v>
      </c>
      <c r="N143" s="121" t="s">
        <v>926</v>
      </c>
      <c r="O143" s="121" t="s">
        <v>925</v>
      </c>
      <c r="P143" s="121" t="s">
        <v>925</v>
      </c>
      <c r="Q143" s="123"/>
      <c r="R143" s="123"/>
      <c r="S143" s="121" t="s">
        <v>913</v>
      </c>
      <c r="T143" s="122" t="s">
        <v>913</v>
      </c>
      <c r="U143" s="121" t="s">
        <v>917</v>
      </c>
      <c r="V143" s="121" t="s">
        <v>917</v>
      </c>
      <c r="W143" s="121"/>
      <c r="X143" s="121"/>
      <c r="Y143" s="121"/>
      <c r="Z143" s="121"/>
      <c r="AA143" s="121"/>
      <c r="AB143" s="121"/>
      <c r="AC143" s="131"/>
      <c r="AD143" s="132">
        <f t="shared" si="6"/>
        <v>26</v>
      </c>
      <c r="AE143" s="112" t="s">
        <v>790</v>
      </c>
      <c r="AF143" s="133">
        <f t="shared" si="7"/>
        <v>3</v>
      </c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GW143" s="133"/>
      <c r="GX143" s="133"/>
      <c r="GY143" s="133"/>
      <c r="GZ143" s="133"/>
      <c r="HA143" s="133"/>
      <c r="HB143" s="133"/>
      <c r="HC143" s="133"/>
      <c r="HD143" s="133"/>
      <c r="HE143" s="133"/>
      <c r="HF143" s="133"/>
      <c r="HG143" s="133"/>
      <c r="HH143" s="133"/>
      <c r="HI143" s="133"/>
      <c r="HJ143" s="133"/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 s="133"/>
      <c r="IB143" s="133"/>
      <c r="IC143" s="133"/>
      <c r="ID143" s="133"/>
      <c r="IE143" s="133"/>
      <c r="IF143" s="133"/>
      <c r="IG143" s="133"/>
      <c r="IH143" s="133"/>
      <c r="II143" s="133"/>
      <c r="IJ143" s="133"/>
      <c r="IK143" s="133"/>
      <c r="IL143" s="133"/>
      <c r="IM143" s="133"/>
      <c r="IN143" s="133"/>
      <c r="IO143" s="133"/>
      <c r="IP143" s="133"/>
      <c r="IQ143" s="133"/>
      <c r="IR143" s="133"/>
      <c r="IS143" s="133"/>
      <c r="IT143" s="133"/>
      <c r="IU143" s="133"/>
      <c r="IV143" s="133"/>
    </row>
    <row r="144" spans="1:256" ht="70.5" customHeight="1">
      <c r="A144" s="119" t="s">
        <v>927</v>
      </c>
      <c r="B144" s="120">
        <v>45</v>
      </c>
      <c r="C144" s="121"/>
      <c r="D144" s="121" t="s">
        <v>262</v>
      </c>
      <c r="E144" s="123"/>
      <c r="F144" s="123"/>
      <c r="G144" s="121" t="s">
        <v>928</v>
      </c>
      <c r="H144" s="121" t="s">
        <v>928</v>
      </c>
      <c r="I144" s="121" t="s">
        <v>929</v>
      </c>
      <c r="J144" s="121"/>
      <c r="K144" s="121"/>
      <c r="L144" s="121"/>
      <c r="M144" s="121" t="s">
        <v>930</v>
      </c>
      <c r="N144" s="121" t="s">
        <v>930</v>
      </c>
      <c r="O144" s="121" t="s">
        <v>931</v>
      </c>
      <c r="P144" s="121" t="s">
        <v>931</v>
      </c>
      <c r="Q144" s="124"/>
      <c r="R144" s="124"/>
      <c r="S144" s="121"/>
      <c r="T144" s="121" t="s">
        <v>586</v>
      </c>
      <c r="U144" s="121"/>
      <c r="V144" s="121"/>
      <c r="W144" s="121" t="s">
        <v>932</v>
      </c>
      <c r="X144" s="121" t="s">
        <v>932</v>
      </c>
      <c r="Y144" s="121"/>
      <c r="Z144" s="121"/>
      <c r="AA144" s="123"/>
      <c r="AB144" s="123"/>
      <c r="AC144" s="131"/>
      <c r="AD144" s="132">
        <f t="shared" si="6"/>
        <v>22</v>
      </c>
      <c r="AE144" s="112" t="s">
        <v>790</v>
      </c>
      <c r="AF144" s="133">
        <f t="shared" si="7"/>
        <v>5</v>
      </c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GW144" s="133"/>
      <c r="GX144" s="133"/>
      <c r="GY144" s="133"/>
      <c r="GZ144" s="133"/>
      <c r="HA144" s="133"/>
      <c r="HB144" s="133"/>
      <c r="HC144" s="133"/>
      <c r="HD144" s="133"/>
      <c r="HE144" s="133"/>
      <c r="HF144" s="133"/>
      <c r="HG144" s="133"/>
      <c r="HH144" s="133"/>
      <c r="HI144" s="133"/>
      <c r="HJ144" s="133"/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 s="133"/>
      <c r="IB144" s="133"/>
      <c r="IC144" s="133"/>
      <c r="ID144" s="133"/>
      <c r="IE144" s="133"/>
      <c r="IF144" s="133"/>
      <c r="IG144" s="133"/>
      <c r="IH144" s="133"/>
      <c r="II144" s="133"/>
      <c r="IJ144" s="133"/>
      <c r="IK144" s="133"/>
      <c r="IL144" s="133"/>
      <c r="IM144" s="133"/>
      <c r="IN144" s="133"/>
      <c r="IO144" s="133"/>
      <c r="IP144" s="133"/>
      <c r="IQ144" s="133"/>
      <c r="IR144" s="133"/>
      <c r="IS144" s="133"/>
      <c r="IT144" s="133"/>
      <c r="IU144" s="133"/>
      <c r="IV144" s="133"/>
    </row>
    <row r="145" spans="1:256" ht="87" customHeight="1">
      <c r="A145" s="119" t="s">
        <v>933</v>
      </c>
      <c r="B145" s="120">
        <v>41</v>
      </c>
      <c r="C145" s="121" t="s">
        <v>934</v>
      </c>
      <c r="D145" s="121" t="s">
        <v>934</v>
      </c>
      <c r="E145" s="121"/>
      <c r="F145" s="121"/>
      <c r="G145" s="121"/>
      <c r="H145" s="124"/>
      <c r="I145" s="121" t="s">
        <v>168</v>
      </c>
      <c r="J145" s="122" t="s">
        <v>929</v>
      </c>
      <c r="K145" s="121"/>
      <c r="L145" s="121"/>
      <c r="M145" s="121" t="s">
        <v>586</v>
      </c>
      <c r="N145" s="121"/>
      <c r="O145" s="123"/>
      <c r="P145" s="123"/>
      <c r="Q145" s="121" t="s">
        <v>932</v>
      </c>
      <c r="R145" s="121" t="s">
        <v>932</v>
      </c>
      <c r="S145" s="124"/>
      <c r="T145" s="124"/>
      <c r="U145" s="121"/>
      <c r="V145" s="121"/>
      <c r="W145" s="121" t="s">
        <v>935</v>
      </c>
      <c r="X145" s="121" t="s">
        <v>935</v>
      </c>
      <c r="Y145" s="121" t="s">
        <v>936</v>
      </c>
      <c r="Z145" s="121" t="s">
        <v>936</v>
      </c>
      <c r="AA145" s="121"/>
      <c r="AB145" s="121"/>
      <c r="AC145" s="131"/>
      <c r="AD145" s="132">
        <f t="shared" si="6"/>
        <v>22</v>
      </c>
      <c r="AE145" s="112" t="s">
        <v>790</v>
      </c>
      <c r="AF145" s="133">
        <f t="shared" si="7"/>
        <v>5</v>
      </c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  <c r="IR145" s="133"/>
      <c r="IS145" s="133"/>
      <c r="IT145" s="133"/>
      <c r="IU145" s="133"/>
      <c r="IV145" s="133"/>
    </row>
    <row r="146" spans="1:256" ht="41.25" customHeight="1">
      <c r="A146" s="137" t="s">
        <v>937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43"/>
      <c r="V146" s="143"/>
      <c r="W146" s="143"/>
      <c r="X146" s="143"/>
      <c r="Y146" s="145" t="s">
        <v>938</v>
      </c>
      <c r="Z146" s="146"/>
      <c r="AA146" s="146"/>
      <c r="AB146" s="147"/>
      <c r="AC146" s="148"/>
      <c r="AD146" s="149">
        <f>SUM(AD4:AD145)</f>
        <v>3598</v>
      </c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133"/>
      <c r="IL146" s="133"/>
      <c r="IM146" s="133"/>
      <c r="IN146" s="133"/>
      <c r="IO146" s="133"/>
      <c r="IP146" s="133"/>
      <c r="IQ146" s="133"/>
      <c r="IR146" s="133"/>
      <c r="IS146" s="133"/>
      <c r="IT146" s="133"/>
      <c r="IU146" s="133"/>
      <c r="IV146" s="133"/>
    </row>
    <row r="147" spans="1:256" ht="31.5" customHeight="1">
      <c r="A147" s="139" t="s">
        <v>939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50"/>
      <c r="AC147" s="135"/>
      <c r="AD147" s="114" t="s">
        <v>940</v>
      </c>
      <c r="AE147" s="133" t="s">
        <v>941</v>
      </c>
      <c r="AF147" s="133" t="s">
        <v>942</v>
      </c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  <c r="IG147" s="133"/>
      <c r="IH147" s="133"/>
      <c r="II147" s="133"/>
      <c r="IJ147" s="133"/>
      <c r="IK147" s="133"/>
      <c r="IL147" s="133"/>
      <c r="IM147" s="133"/>
      <c r="IN147" s="133"/>
      <c r="IO147" s="133"/>
      <c r="IP147" s="133"/>
      <c r="IQ147" s="133"/>
      <c r="IR147" s="133"/>
      <c r="IS147" s="133"/>
      <c r="IT147" s="133"/>
      <c r="IU147" s="133"/>
      <c r="IV147" s="133"/>
    </row>
    <row r="148" spans="1:32" ht="24.75" customHeight="1">
      <c r="A148" s="116" t="s">
        <v>943</v>
      </c>
      <c r="B148" s="122"/>
      <c r="C148" s="121" t="s">
        <v>944</v>
      </c>
      <c r="D148" s="121" t="s">
        <v>944</v>
      </c>
      <c r="E148" s="121" t="s">
        <v>944</v>
      </c>
      <c r="F148" s="123"/>
      <c r="G148" s="121" t="s">
        <v>945</v>
      </c>
      <c r="H148" s="124"/>
      <c r="I148" s="122" t="s">
        <v>946</v>
      </c>
      <c r="J148" s="122" t="s">
        <v>947</v>
      </c>
      <c r="K148" s="122" t="s">
        <v>948</v>
      </c>
      <c r="L148" s="122" t="s">
        <v>948</v>
      </c>
      <c r="M148" s="122" t="s">
        <v>946</v>
      </c>
      <c r="N148" s="122" t="s">
        <v>949</v>
      </c>
      <c r="O148" s="122" t="s">
        <v>950</v>
      </c>
      <c r="P148" s="122" t="s">
        <v>950</v>
      </c>
      <c r="Q148" s="121" t="s">
        <v>944</v>
      </c>
      <c r="R148" s="121" t="s">
        <v>944</v>
      </c>
      <c r="S148" s="121" t="s">
        <v>945</v>
      </c>
      <c r="T148" s="122" t="s">
        <v>946</v>
      </c>
      <c r="U148" s="121" t="s">
        <v>944</v>
      </c>
      <c r="V148" s="121" t="s">
        <v>944</v>
      </c>
      <c r="W148" s="121"/>
      <c r="X148" s="121"/>
      <c r="Y148" s="121"/>
      <c r="Z148" s="121"/>
      <c r="AA148" s="121"/>
      <c r="AB148" s="121"/>
      <c r="AC148" s="131"/>
      <c r="AD148" s="132">
        <f>2*COUNTA(C148:AB148)</f>
        <v>36</v>
      </c>
      <c r="AE148" s="112">
        <v>52</v>
      </c>
      <c r="AF148" s="112">
        <f aca="true" t="shared" si="8" ref="AF148:AF220">AE148-AD148</f>
        <v>16</v>
      </c>
    </row>
    <row r="149" spans="1:32" ht="24.75" customHeight="1">
      <c r="A149" s="116" t="s">
        <v>951</v>
      </c>
      <c r="B149" s="122"/>
      <c r="C149" s="122" t="s">
        <v>952</v>
      </c>
      <c r="D149" s="121" t="s">
        <v>952</v>
      </c>
      <c r="E149" s="121" t="s">
        <v>953</v>
      </c>
      <c r="F149" s="121" t="s">
        <v>953</v>
      </c>
      <c r="G149" s="122" t="s">
        <v>954</v>
      </c>
      <c r="H149" s="124"/>
      <c r="I149" s="121" t="s">
        <v>955</v>
      </c>
      <c r="J149" s="122" t="s">
        <v>955</v>
      </c>
      <c r="K149" s="121" t="s">
        <v>953</v>
      </c>
      <c r="L149" s="121" t="s">
        <v>953</v>
      </c>
      <c r="M149" s="121" t="s">
        <v>952</v>
      </c>
      <c r="N149" s="121"/>
      <c r="O149" s="121"/>
      <c r="P149" s="122" t="s">
        <v>956</v>
      </c>
      <c r="Q149" s="121" t="s">
        <v>957</v>
      </c>
      <c r="R149" s="121" t="s">
        <v>957</v>
      </c>
      <c r="S149" s="121" t="s">
        <v>958</v>
      </c>
      <c r="T149" s="121" t="s">
        <v>958</v>
      </c>
      <c r="U149" s="121" t="s">
        <v>959</v>
      </c>
      <c r="V149" s="112"/>
      <c r="W149" s="121"/>
      <c r="X149" s="121"/>
      <c r="Y149" s="121"/>
      <c r="Z149" s="121"/>
      <c r="AA149" s="121"/>
      <c r="AB149" s="121"/>
      <c r="AC149" s="131"/>
      <c r="AD149" s="132">
        <f aca="true" t="shared" si="9" ref="AD149:AD190">2*COUNTA(C149:AB149)</f>
        <v>32</v>
      </c>
      <c r="AE149" s="112">
        <v>52</v>
      </c>
      <c r="AF149" s="112">
        <f t="shared" si="8"/>
        <v>20</v>
      </c>
    </row>
    <row r="150" spans="1:32" ht="24.75" customHeight="1">
      <c r="A150" s="141" t="s">
        <v>960</v>
      </c>
      <c r="B150" s="122"/>
      <c r="C150" s="121" t="s">
        <v>961</v>
      </c>
      <c r="D150" s="121" t="s">
        <v>961</v>
      </c>
      <c r="E150" s="121" t="s">
        <v>962</v>
      </c>
      <c r="F150" s="121" t="s">
        <v>962</v>
      </c>
      <c r="G150" s="121" t="s">
        <v>956</v>
      </c>
      <c r="H150" s="121"/>
      <c r="I150" s="121" t="s">
        <v>962</v>
      </c>
      <c r="J150" s="121" t="s">
        <v>962</v>
      </c>
      <c r="K150" s="121" t="s">
        <v>962</v>
      </c>
      <c r="L150" s="121" t="s">
        <v>962</v>
      </c>
      <c r="M150" s="121"/>
      <c r="N150" s="121" t="s">
        <v>945</v>
      </c>
      <c r="O150" s="121" t="s">
        <v>962</v>
      </c>
      <c r="P150" s="121" t="s">
        <v>962</v>
      </c>
      <c r="Q150" s="121" t="s">
        <v>963</v>
      </c>
      <c r="R150" s="121" t="s">
        <v>963</v>
      </c>
      <c r="S150" s="121" t="s">
        <v>964</v>
      </c>
      <c r="T150" s="121" t="s">
        <v>964</v>
      </c>
      <c r="U150" s="121" t="s">
        <v>952</v>
      </c>
      <c r="V150" s="121"/>
      <c r="W150" s="121"/>
      <c r="X150" s="121"/>
      <c r="Y150" s="121"/>
      <c r="Z150" s="121"/>
      <c r="AA150" s="121"/>
      <c r="AB150" s="121"/>
      <c r="AC150" s="131"/>
      <c r="AD150" s="132">
        <f t="shared" si="9"/>
        <v>34</v>
      </c>
      <c r="AE150" s="112">
        <v>52</v>
      </c>
      <c r="AF150" s="112">
        <f t="shared" si="8"/>
        <v>18</v>
      </c>
    </row>
    <row r="151" spans="1:32" ht="24.75" customHeight="1">
      <c r="A151" s="142"/>
      <c r="B151" s="122"/>
      <c r="C151" s="121"/>
      <c r="D151" s="121"/>
      <c r="E151" s="121"/>
      <c r="F151" s="121"/>
      <c r="G151" s="121"/>
      <c r="H151" s="121"/>
      <c r="I151" s="121"/>
      <c r="J151" s="121"/>
      <c r="K151" s="121" t="s">
        <v>965</v>
      </c>
      <c r="L151" s="121" t="s">
        <v>965</v>
      </c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31"/>
      <c r="AD151" s="132" t="s">
        <v>966</v>
      </c>
      <c r="AE151" s="112">
        <v>0</v>
      </c>
      <c r="AF151" s="112">
        <v>0</v>
      </c>
    </row>
    <row r="152" spans="1:32" ht="24.75" customHeight="1">
      <c r="A152" s="141" t="s">
        <v>967</v>
      </c>
      <c r="B152" s="122"/>
      <c r="C152" s="122" t="s">
        <v>968</v>
      </c>
      <c r="D152" s="122" t="s">
        <v>968</v>
      </c>
      <c r="E152" s="121"/>
      <c r="F152" s="121" t="s">
        <v>963</v>
      </c>
      <c r="G152" s="121" t="s">
        <v>968</v>
      </c>
      <c r="H152" s="121" t="s">
        <v>968</v>
      </c>
      <c r="I152" s="121" t="s">
        <v>957</v>
      </c>
      <c r="J152" s="121" t="s">
        <v>957</v>
      </c>
      <c r="K152" s="121" t="s">
        <v>969</v>
      </c>
      <c r="L152" s="121" t="s">
        <v>969</v>
      </c>
      <c r="M152" s="121" t="s">
        <v>959</v>
      </c>
      <c r="N152" s="122" t="s">
        <v>970</v>
      </c>
      <c r="O152" s="121" t="s">
        <v>971</v>
      </c>
      <c r="P152" s="121" t="s">
        <v>972</v>
      </c>
      <c r="Q152" s="121" t="s">
        <v>973</v>
      </c>
      <c r="R152" s="121" t="s">
        <v>973</v>
      </c>
      <c r="S152" s="121" t="s">
        <v>974</v>
      </c>
      <c r="T152" s="121" t="s">
        <v>974</v>
      </c>
      <c r="U152" s="121" t="s">
        <v>975</v>
      </c>
      <c r="V152" s="121" t="s">
        <v>975</v>
      </c>
      <c r="W152" s="121"/>
      <c r="X152" s="121"/>
      <c r="Y152" s="121"/>
      <c r="Z152" s="121"/>
      <c r="AA152" s="121"/>
      <c r="AB152" s="121"/>
      <c r="AC152" s="131"/>
      <c r="AD152" s="132">
        <f t="shared" si="9"/>
        <v>38</v>
      </c>
      <c r="AE152" s="112">
        <v>52</v>
      </c>
      <c r="AF152" s="112">
        <f t="shared" si="8"/>
        <v>14</v>
      </c>
    </row>
    <row r="153" spans="1:32" ht="24.75" customHeight="1">
      <c r="A153" s="142"/>
      <c r="B153" s="122"/>
      <c r="C153" s="122"/>
      <c r="D153" s="122"/>
      <c r="E153" s="121"/>
      <c r="F153" s="121"/>
      <c r="G153" s="121"/>
      <c r="H153" s="121"/>
      <c r="I153" s="121" t="s">
        <v>968</v>
      </c>
      <c r="J153" s="121" t="s">
        <v>968</v>
      </c>
      <c r="K153" s="121"/>
      <c r="L153" s="121"/>
      <c r="M153" s="121"/>
      <c r="N153" s="122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31"/>
      <c r="AD153" s="132" t="s">
        <v>966</v>
      </c>
      <c r="AE153" s="112">
        <v>0</v>
      </c>
      <c r="AF153" s="112">
        <v>0</v>
      </c>
    </row>
    <row r="154" spans="1:32" ht="24.75" customHeight="1">
      <c r="A154" s="116" t="s">
        <v>976</v>
      </c>
      <c r="B154" s="122"/>
      <c r="C154" s="121" t="s">
        <v>973</v>
      </c>
      <c r="D154" s="121" t="s">
        <v>973</v>
      </c>
      <c r="E154" s="121" t="s">
        <v>969</v>
      </c>
      <c r="F154" s="121" t="s">
        <v>969</v>
      </c>
      <c r="G154" s="122" t="s">
        <v>973</v>
      </c>
      <c r="H154" s="122" t="s">
        <v>973</v>
      </c>
      <c r="I154" s="122" t="s">
        <v>977</v>
      </c>
      <c r="J154" s="122" t="s">
        <v>977</v>
      </c>
      <c r="K154" s="121" t="s">
        <v>964</v>
      </c>
      <c r="L154" s="121" t="s">
        <v>964</v>
      </c>
      <c r="M154" s="121" t="s">
        <v>968</v>
      </c>
      <c r="N154" s="121" t="s">
        <v>968</v>
      </c>
      <c r="O154" s="121" t="s">
        <v>978</v>
      </c>
      <c r="P154" s="121" t="s">
        <v>978</v>
      </c>
      <c r="Q154" s="121" t="s">
        <v>979</v>
      </c>
      <c r="R154" s="121" t="s">
        <v>979</v>
      </c>
      <c r="S154" s="124"/>
      <c r="T154" s="124"/>
      <c r="U154" s="121" t="s">
        <v>950</v>
      </c>
      <c r="V154" s="121" t="s">
        <v>950</v>
      </c>
      <c r="W154" s="121" t="s">
        <v>950</v>
      </c>
      <c r="X154" s="121"/>
      <c r="Y154" s="121"/>
      <c r="Z154" s="121"/>
      <c r="AA154" s="121"/>
      <c r="AB154" s="121"/>
      <c r="AC154" s="131"/>
      <c r="AD154" s="132">
        <f t="shared" si="9"/>
        <v>38</v>
      </c>
      <c r="AE154" s="112">
        <v>52</v>
      </c>
      <c r="AF154" s="112">
        <f t="shared" si="8"/>
        <v>14</v>
      </c>
    </row>
    <row r="155" spans="1:32" ht="24.75" customHeight="1">
      <c r="A155" s="116" t="s">
        <v>980</v>
      </c>
      <c r="B155" s="122"/>
      <c r="C155" s="121" t="s">
        <v>979</v>
      </c>
      <c r="D155" s="121" t="s">
        <v>979</v>
      </c>
      <c r="E155" s="121" t="s">
        <v>964</v>
      </c>
      <c r="F155" s="121" t="s">
        <v>964</v>
      </c>
      <c r="G155" s="121" t="s">
        <v>972</v>
      </c>
      <c r="H155" s="121" t="s">
        <v>972</v>
      </c>
      <c r="I155" s="121" t="s">
        <v>981</v>
      </c>
      <c r="J155" s="121" t="s">
        <v>981</v>
      </c>
      <c r="K155" s="121" t="s">
        <v>974</v>
      </c>
      <c r="L155" s="121" t="s">
        <v>974</v>
      </c>
      <c r="M155" s="121"/>
      <c r="N155" s="121" t="s">
        <v>963</v>
      </c>
      <c r="O155" s="121" t="s">
        <v>964</v>
      </c>
      <c r="P155" s="121" t="s">
        <v>964</v>
      </c>
      <c r="Q155" s="121" t="s">
        <v>981</v>
      </c>
      <c r="R155" s="121" t="s">
        <v>981</v>
      </c>
      <c r="S155" s="122" t="s">
        <v>982</v>
      </c>
      <c r="T155" s="121" t="s">
        <v>982</v>
      </c>
      <c r="U155" s="123"/>
      <c r="V155" s="123"/>
      <c r="W155" s="121"/>
      <c r="X155" s="121"/>
      <c r="Y155" s="121"/>
      <c r="Z155" s="121"/>
      <c r="AA155" s="121"/>
      <c r="AB155" s="121"/>
      <c r="AC155" s="131"/>
      <c r="AD155" s="132">
        <f t="shared" si="9"/>
        <v>34</v>
      </c>
      <c r="AE155" s="112">
        <v>52</v>
      </c>
      <c r="AF155" s="112">
        <f t="shared" si="8"/>
        <v>18</v>
      </c>
    </row>
    <row r="156" spans="1:32" ht="24.75" customHeight="1">
      <c r="A156" s="116" t="s">
        <v>983</v>
      </c>
      <c r="B156" s="122"/>
      <c r="C156" s="121" t="s">
        <v>984</v>
      </c>
      <c r="D156" s="121" t="s">
        <v>984</v>
      </c>
      <c r="E156" s="122" t="s">
        <v>985</v>
      </c>
      <c r="F156" s="122" t="s">
        <v>985</v>
      </c>
      <c r="G156" s="121" t="s">
        <v>986</v>
      </c>
      <c r="H156" s="122" t="s">
        <v>987</v>
      </c>
      <c r="I156" s="122" t="s">
        <v>988</v>
      </c>
      <c r="J156" s="122" t="s">
        <v>988</v>
      </c>
      <c r="K156" s="123"/>
      <c r="L156" s="122" t="s">
        <v>985</v>
      </c>
      <c r="M156" s="122" t="s">
        <v>984</v>
      </c>
      <c r="N156" s="121" t="s">
        <v>989</v>
      </c>
      <c r="O156" s="121" t="s">
        <v>990</v>
      </c>
      <c r="P156" s="121" t="s">
        <v>990</v>
      </c>
      <c r="Q156" s="121" t="s">
        <v>987</v>
      </c>
      <c r="R156" s="121" t="s">
        <v>987</v>
      </c>
      <c r="S156" s="122" t="s">
        <v>984</v>
      </c>
      <c r="T156" s="122" t="s">
        <v>984</v>
      </c>
      <c r="U156" s="123"/>
      <c r="V156" s="123"/>
      <c r="W156" s="121" t="s">
        <v>990</v>
      </c>
      <c r="X156" s="121" t="s">
        <v>990</v>
      </c>
      <c r="Y156" s="121"/>
      <c r="Z156" s="121"/>
      <c r="AA156" s="121"/>
      <c r="AB156" s="121"/>
      <c r="AC156" s="131"/>
      <c r="AD156" s="132">
        <f t="shared" si="9"/>
        <v>38</v>
      </c>
      <c r="AE156" s="112">
        <v>52</v>
      </c>
      <c r="AF156" s="112">
        <f t="shared" si="8"/>
        <v>14</v>
      </c>
    </row>
    <row r="157" spans="1:32" ht="24.75" customHeight="1">
      <c r="A157" s="116" t="s">
        <v>991</v>
      </c>
      <c r="B157" s="122"/>
      <c r="C157" s="121" t="s">
        <v>992</v>
      </c>
      <c r="D157" s="121" t="s">
        <v>992</v>
      </c>
      <c r="E157" s="121" t="s">
        <v>993</v>
      </c>
      <c r="F157" s="121" t="s">
        <v>993</v>
      </c>
      <c r="G157" s="121" t="s">
        <v>994</v>
      </c>
      <c r="H157" s="121" t="s">
        <v>982</v>
      </c>
      <c r="I157" s="122" t="s">
        <v>985</v>
      </c>
      <c r="J157" s="122" t="s">
        <v>985</v>
      </c>
      <c r="K157" s="122" t="s">
        <v>995</v>
      </c>
      <c r="L157" s="122" t="s">
        <v>995</v>
      </c>
      <c r="M157" s="121" t="s">
        <v>996</v>
      </c>
      <c r="N157" s="121" t="s">
        <v>996</v>
      </c>
      <c r="O157" s="121" t="s">
        <v>995</v>
      </c>
      <c r="P157" s="121" t="s">
        <v>995</v>
      </c>
      <c r="Q157" s="121" t="s">
        <v>997</v>
      </c>
      <c r="R157" s="121" t="s">
        <v>997</v>
      </c>
      <c r="S157" s="123"/>
      <c r="T157" s="123"/>
      <c r="U157" s="121" t="s">
        <v>987</v>
      </c>
      <c r="V157" s="121" t="s">
        <v>987</v>
      </c>
      <c r="W157" s="121" t="s">
        <v>987</v>
      </c>
      <c r="X157" s="121" t="s">
        <v>987</v>
      </c>
      <c r="Y157" s="121"/>
      <c r="Z157" s="121"/>
      <c r="AA157" s="121"/>
      <c r="AB157" s="121"/>
      <c r="AC157" s="131"/>
      <c r="AD157" s="132">
        <f t="shared" si="9"/>
        <v>40</v>
      </c>
      <c r="AE157" s="112">
        <v>52</v>
      </c>
      <c r="AF157" s="112">
        <f t="shared" si="8"/>
        <v>12</v>
      </c>
    </row>
    <row r="158" spans="1:32" ht="24.75" customHeight="1">
      <c r="A158" s="116" t="s">
        <v>998</v>
      </c>
      <c r="B158" s="122"/>
      <c r="C158" s="124"/>
      <c r="D158" s="124"/>
      <c r="E158" s="122" t="s">
        <v>974</v>
      </c>
      <c r="F158" s="122" t="s">
        <v>974</v>
      </c>
      <c r="G158" s="121" t="s">
        <v>999</v>
      </c>
      <c r="H158" s="121" t="s">
        <v>999</v>
      </c>
      <c r="I158" s="116" t="s">
        <v>1000</v>
      </c>
      <c r="J158" s="121" t="s">
        <v>1001</v>
      </c>
      <c r="K158" s="121" t="s">
        <v>997</v>
      </c>
      <c r="L158" s="121" t="s">
        <v>997</v>
      </c>
      <c r="M158" s="121" t="s">
        <v>1002</v>
      </c>
      <c r="N158" s="121" t="s">
        <v>1002</v>
      </c>
      <c r="O158" s="121" t="s">
        <v>993</v>
      </c>
      <c r="P158" s="121" t="s">
        <v>993</v>
      </c>
      <c r="Q158" s="121" t="s">
        <v>1003</v>
      </c>
      <c r="R158" s="121" t="s">
        <v>989</v>
      </c>
      <c r="S158" s="121" t="s">
        <v>997</v>
      </c>
      <c r="T158" s="121" t="s">
        <v>997</v>
      </c>
      <c r="U158" s="124" t="s">
        <v>990</v>
      </c>
      <c r="V158" s="124" t="s">
        <v>990</v>
      </c>
      <c r="W158" s="121"/>
      <c r="X158" s="121"/>
      <c r="Y158" s="121"/>
      <c r="Z158" s="121"/>
      <c r="AA158" s="121"/>
      <c r="AB158" s="121"/>
      <c r="AC158" s="131"/>
      <c r="AD158" s="132">
        <f t="shared" si="9"/>
        <v>36</v>
      </c>
      <c r="AE158" s="112">
        <v>52</v>
      </c>
      <c r="AF158" s="112">
        <f t="shared" si="8"/>
        <v>16</v>
      </c>
    </row>
    <row r="159" spans="1:32" ht="24.75" customHeight="1">
      <c r="A159" s="141" t="s">
        <v>1004</v>
      </c>
      <c r="B159" s="122"/>
      <c r="C159" s="121" t="s">
        <v>959</v>
      </c>
      <c r="D159" s="124"/>
      <c r="E159" s="122" t="s">
        <v>1005</v>
      </c>
      <c r="F159" s="122" t="s">
        <v>1005</v>
      </c>
      <c r="G159" s="122" t="s">
        <v>1001</v>
      </c>
      <c r="H159" s="122" t="s">
        <v>1001</v>
      </c>
      <c r="I159" s="121" t="s">
        <v>1005</v>
      </c>
      <c r="J159" s="121" t="s">
        <v>1005</v>
      </c>
      <c r="K159" s="121" t="s">
        <v>982</v>
      </c>
      <c r="L159" s="121" t="s">
        <v>982</v>
      </c>
      <c r="M159" s="121" t="s">
        <v>1005</v>
      </c>
      <c r="N159" s="121" t="s">
        <v>1005</v>
      </c>
      <c r="O159" s="121" t="s">
        <v>1006</v>
      </c>
      <c r="P159" s="121" t="s">
        <v>1006</v>
      </c>
      <c r="Q159" s="121" t="s">
        <v>1007</v>
      </c>
      <c r="R159" s="121" t="s">
        <v>956</v>
      </c>
      <c r="S159" s="121" t="s">
        <v>986</v>
      </c>
      <c r="T159" s="121" t="s">
        <v>986</v>
      </c>
      <c r="U159" s="123"/>
      <c r="V159" s="123"/>
      <c r="W159" s="121" t="s">
        <v>985</v>
      </c>
      <c r="X159" s="121" t="s">
        <v>985</v>
      </c>
      <c r="Y159" s="121"/>
      <c r="Z159" s="121"/>
      <c r="AA159" s="121"/>
      <c r="AB159" s="121"/>
      <c r="AC159" s="131"/>
      <c r="AD159" s="132">
        <f t="shared" si="9"/>
        <v>38</v>
      </c>
      <c r="AE159" s="112">
        <v>52</v>
      </c>
      <c r="AF159" s="112">
        <f t="shared" si="8"/>
        <v>14</v>
      </c>
    </row>
    <row r="160" spans="1:32" ht="24.75" customHeight="1">
      <c r="A160" s="142"/>
      <c r="B160" s="122"/>
      <c r="C160" s="121"/>
      <c r="D160" s="124"/>
      <c r="E160" s="122"/>
      <c r="F160" s="122"/>
      <c r="G160" s="122"/>
      <c r="H160" s="122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 t="s">
        <v>992</v>
      </c>
      <c r="T160" s="121" t="s">
        <v>992</v>
      </c>
      <c r="U160" s="123"/>
      <c r="V160" s="123"/>
      <c r="W160" s="121"/>
      <c r="X160" s="121"/>
      <c r="Y160" s="121"/>
      <c r="Z160" s="121"/>
      <c r="AA160" s="121"/>
      <c r="AB160" s="121"/>
      <c r="AC160" s="131"/>
      <c r="AD160" s="132" t="s">
        <v>966</v>
      </c>
      <c r="AE160" s="112">
        <v>0</v>
      </c>
      <c r="AF160" s="112">
        <v>0</v>
      </c>
    </row>
    <row r="161" spans="1:32" ht="24.75" customHeight="1">
      <c r="A161" s="116" t="s">
        <v>1008</v>
      </c>
      <c r="B161" s="122"/>
      <c r="C161" s="121" t="s">
        <v>994</v>
      </c>
      <c r="D161" s="122" t="s">
        <v>1009</v>
      </c>
      <c r="E161" s="122" t="s">
        <v>988</v>
      </c>
      <c r="F161" s="122" t="s">
        <v>988</v>
      </c>
      <c r="G161" s="121" t="s">
        <v>1010</v>
      </c>
      <c r="H161" s="121" t="s">
        <v>1010</v>
      </c>
      <c r="I161" s="121"/>
      <c r="J161" s="121"/>
      <c r="K161" s="121" t="s">
        <v>999</v>
      </c>
      <c r="L161" s="121" t="s">
        <v>999</v>
      </c>
      <c r="M161" s="121"/>
      <c r="N161" s="121" t="s">
        <v>956</v>
      </c>
      <c r="O161" s="123"/>
      <c r="P161" s="122" t="s">
        <v>965</v>
      </c>
      <c r="Q161" s="121" t="s">
        <v>1009</v>
      </c>
      <c r="R161" s="121" t="s">
        <v>1009</v>
      </c>
      <c r="S161" s="121" t="s">
        <v>993</v>
      </c>
      <c r="T161" s="121" t="s">
        <v>993</v>
      </c>
      <c r="U161" s="121" t="s">
        <v>954</v>
      </c>
      <c r="V161" s="121" t="s">
        <v>954</v>
      </c>
      <c r="W161" s="121"/>
      <c r="X161" s="121"/>
      <c r="Y161" s="121"/>
      <c r="Z161" s="121"/>
      <c r="AA161" s="121"/>
      <c r="AB161" s="121"/>
      <c r="AC161" s="131"/>
      <c r="AD161" s="132">
        <f t="shared" si="9"/>
        <v>32</v>
      </c>
      <c r="AE161" s="112">
        <v>52</v>
      </c>
      <c r="AF161" s="112">
        <f t="shared" si="8"/>
        <v>20</v>
      </c>
    </row>
    <row r="162" spans="1:32" ht="24.75" customHeight="1">
      <c r="A162" s="141" t="s">
        <v>1011</v>
      </c>
      <c r="B162" s="122"/>
      <c r="C162" s="122" t="s">
        <v>972</v>
      </c>
      <c r="D162" s="121" t="s">
        <v>972</v>
      </c>
      <c r="E162" s="121" t="s">
        <v>986</v>
      </c>
      <c r="F162" s="121" t="s">
        <v>987</v>
      </c>
      <c r="G162" s="121" t="s">
        <v>978</v>
      </c>
      <c r="H162" s="121" t="s">
        <v>978</v>
      </c>
      <c r="I162" s="121" t="s">
        <v>986</v>
      </c>
      <c r="J162" s="121" t="s">
        <v>1012</v>
      </c>
      <c r="K162" s="112"/>
      <c r="L162" s="112"/>
      <c r="M162" s="121" t="s">
        <v>974</v>
      </c>
      <c r="N162" s="121" t="s">
        <v>1012</v>
      </c>
      <c r="O162" s="121"/>
      <c r="P162" s="121" t="s">
        <v>986</v>
      </c>
      <c r="Q162" s="121" t="s">
        <v>1012</v>
      </c>
      <c r="R162" s="121" t="s">
        <v>1013</v>
      </c>
      <c r="S162" s="121" t="s">
        <v>993</v>
      </c>
      <c r="T162" s="121" t="s">
        <v>993</v>
      </c>
      <c r="U162" s="122" t="s">
        <v>1014</v>
      </c>
      <c r="V162" s="122" t="s">
        <v>1014</v>
      </c>
      <c r="W162" s="121"/>
      <c r="X162" s="121"/>
      <c r="Y162" s="121"/>
      <c r="Z162" s="121"/>
      <c r="AA162" s="121"/>
      <c r="AB162" s="121"/>
      <c r="AC162" s="131"/>
      <c r="AD162" s="132">
        <f t="shared" si="9"/>
        <v>34</v>
      </c>
      <c r="AE162" s="112">
        <v>52</v>
      </c>
      <c r="AF162" s="112">
        <f t="shared" si="8"/>
        <v>18</v>
      </c>
    </row>
    <row r="163" spans="1:32" ht="24.75" customHeight="1">
      <c r="A163" s="142"/>
      <c r="B163" s="122"/>
      <c r="C163" s="122" t="s">
        <v>945</v>
      </c>
      <c r="D163" s="118" t="s">
        <v>945</v>
      </c>
      <c r="E163" s="121"/>
      <c r="F163" s="121"/>
      <c r="G163" s="121"/>
      <c r="H163" s="121"/>
      <c r="I163" s="121" t="s">
        <v>1012</v>
      </c>
      <c r="J163" s="121"/>
      <c r="K163" s="121" t="s">
        <v>1003</v>
      </c>
      <c r="L163" s="121"/>
      <c r="M163" s="121"/>
      <c r="N163" s="121"/>
      <c r="O163" s="121"/>
      <c r="P163" s="121"/>
      <c r="Q163" s="121"/>
      <c r="R163" s="121"/>
      <c r="S163" s="121"/>
      <c r="T163" s="121"/>
      <c r="U163" s="122"/>
      <c r="V163" s="122"/>
      <c r="W163" s="121"/>
      <c r="X163" s="121"/>
      <c r="Y163" s="121"/>
      <c r="Z163" s="121"/>
      <c r="AA163" s="121"/>
      <c r="AB163" s="121"/>
      <c r="AC163" s="131"/>
      <c r="AD163" s="132" t="s">
        <v>966</v>
      </c>
      <c r="AE163" s="112">
        <v>0</v>
      </c>
      <c r="AF163" s="112">
        <v>0</v>
      </c>
    </row>
    <row r="164" spans="1:32" ht="24.75" customHeight="1">
      <c r="A164" s="116" t="s">
        <v>1015</v>
      </c>
      <c r="B164" s="122"/>
      <c r="C164" s="121" t="s">
        <v>1016</v>
      </c>
      <c r="D164" s="121" t="s">
        <v>1016</v>
      </c>
      <c r="E164" s="121" t="s">
        <v>1017</v>
      </c>
      <c r="F164" s="121" t="s">
        <v>1017</v>
      </c>
      <c r="G164" s="121" t="s">
        <v>1017</v>
      </c>
      <c r="H164" s="121" t="s">
        <v>1017</v>
      </c>
      <c r="I164" s="121" t="s">
        <v>1018</v>
      </c>
      <c r="J164" s="121" t="s">
        <v>1018</v>
      </c>
      <c r="K164" s="122" t="s">
        <v>1017</v>
      </c>
      <c r="L164" s="122" t="s">
        <v>1017</v>
      </c>
      <c r="M164" s="122" t="s">
        <v>1019</v>
      </c>
      <c r="N164" s="122" t="s">
        <v>1019</v>
      </c>
      <c r="O164" s="122" t="s">
        <v>1017</v>
      </c>
      <c r="P164" s="122" t="s">
        <v>1017</v>
      </c>
      <c r="Q164" s="121" t="s">
        <v>1017</v>
      </c>
      <c r="R164" s="121"/>
      <c r="S164" s="121" t="s">
        <v>1017</v>
      </c>
      <c r="T164" s="121" t="s">
        <v>1017</v>
      </c>
      <c r="U164" s="121" t="s">
        <v>1016</v>
      </c>
      <c r="V164" s="121" t="s">
        <v>1016</v>
      </c>
      <c r="W164" s="124"/>
      <c r="X164" s="124"/>
      <c r="Y164" s="121"/>
      <c r="Z164" s="121"/>
      <c r="AA164" s="121"/>
      <c r="AB164" s="121"/>
      <c r="AC164" s="131"/>
      <c r="AD164" s="132">
        <f t="shared" si="9"/>
        <v>38</v>
      </c>
      <c r="AE164" s="112">
        <v>52</v>
      </c>
      <c r="AF164" s="112">
        <f t="shared" si="8"/>
        <v>14</v>
      </c>
    </row>
    <row r="165" spans="1:32" ht="24.75" customHeight="1">
      <c r="A165" s="116" t="s">
        <v>1020</v>
      </c>
      <c r="B165" s="122"/>
      <c r="C165" s="121"/>
      <c r="D165" s="121" t="s">
        <v>952</v>
      </c>
      <c r="E165" s="121" t="s">
        <v>1021</v>
      </c>
      <c r="F165" s="121" t="s">
        <v>1021</v>
      </c>
      <c r="G165" s="121" t="s">
        <v>1016</v>
      </c>
      <c r="H165" s="121" t="s">
        <v>1016</v>
      </c>
      <c r="I165" s="121" t="s">
        <v>949</v>
      </c>
      <c r="J165" s="121" t="s">
        <v>949</v>
      </c>
      <c r="K165" s="121" t="s">
        <v>1016</v>
      </c>
      <c r="L165" s="121" t="s">
        <v>1016</v>
      </c>
      <c r="M165" s="121" t="s">
        <v>1021</v>
      </c>
      <c r="N165" s="121" t="s">
        <v>1021</v>
      </c>
      <c r="O165" s="121" t="s">
        <v>1016</v>
      </c>
      <c r="P165" s="121" t="s">
        <v>1016</v>
      </c>
      <c r="Q165" s="121" t="s">
        <v>1021</v>
      </c>
      <c r="R165" s="121" t="s">
        <v>1021</v>
      </c>
      <c r="S165" s="121" t="s">
        <v>1016</v>
      </c>
      <c r="T165" s="121" t="s">
        <v>1016</v>
      </c>
      <c r="U165" s="123"/>
      <c r="V165" s="123"/>
      <c r="W165" s="123"/>
      <c r="X165" s="121"/>
      <c r="Y165" s="121"/>
      <c r="Z165" s="121"/>
      <c r="AA165" s="121"/>
      <c r="AB165" s="121"/>
      <c r="AC165" s="131"/>
      <c r="AD165" s="132">
        <f t="shared" si="9"/>
        <v>34</v>
      </c>
      <c r="AE165" s="112">
        <v>52</v>
      </c>
      <c r="AF165" s="112">
        <f t="shared" si="8"/>
        <v>18</v>
      </c>
    </row>
    <row r="166" spans="1:32" ht="24.75" customHeight="1">
      <c r="A166" s="116" t="s">
        <v>1022</v>
      </c>
      <c r="B166" s="122"/>
      <c r="C166" s="123"/>
      <c r="D166" s="123"/>
      <c r="E166" s="121" t="s">
        <v>1023</v>
      </c>
      <c r="F166" s="121" t="s">
        <v>1023</v>
      </c>
      <c r="G166" s="121" t="s">
        <v>1018</v>
      </c>
      <c r="H166" s="121" t="s">
        <v>1018</v>
      </c>
      <c r="I166" s="122"/>
      <c r="J166" s="122"/>
      <c r="K166" s="123"/>
      <c r="L166" s="121" t="s">
        <v>1024</v>
      </c>
      <c r="M166" s="123"/>
      <c r="N166" s="123"/>
      <c r="O166" s="123"/>
      <c r="P166" s="123"/>
      <c r="Q166" s="122" t="s">
        <v>977</v>
      </c>
      <c r="R166" s="122" t="s">
        <v>977</v>
      </c>
      <c r="S166" s="123"/>
      <c r="T166" s="123"/>
      <c r="U166" s="121" t="s">
        <v>1024</v>
      </c>
      <c r="V166" s="121" t="s">
        <v>1024</v>
      </c>
      <c r="W166" s="121"/>
      <c r="X166" s="121"/>
      <c r="Y166" s="121"/>
      <c r="Z166" s="121"/>
      <c r="AA166" s="121"/>
      <c r="AB166" s="121"/>
      <c r="AC166" s="131"/>
      <c r="AD166" s="132">
        <f t="shared" si="9"/>
        <v>18</v>
      </c>
      <c r="AE166" s="112">
        <v>52</v>
      </c>
      <c r="AF166" s="112">
        <f t="shared" si="8"/>
        <v>34</v>
      </c>
    </row>
    <row r="167" spans="1:32" ht="24.75" customHeight="1">
      <c r="A167" s="116" t="s">
        <v>1025</v>
      </c>
      <c r="B167" s="122"/>
      <c r="C167" s="122" t="s">
        <v>1026</v>
      </c>
      <c r="D167" s="122" t="s">
        <v>1026</v>
      </c>
      <c r="E167" s="121" t="s">
        <v>1027</v>
      </c>
      <c r="F167" s="121" t="s">
        <v>1027</v>
      </c>
      <c r="G167" s="122" t="s">
        <v>1026</v>
      </c>
      <c r="H167" s="122" t="s">
        <v>1026</v>
      </c>
      <c r="I167" s="121" t="s">
        <v>1019</v>
      </c>
      <c r="J167" s="121" t="s">
        <v>1019</v>
      </c>
      <c r="K167" s="121" t="s">
        <v>1028</v>
      </c>
      <c r="L167" s="121" t="s">
        <v>1028</v>
      </c>
      <c r="M167" s="122" t="s">
        <v>1026</v>
      </c>
      <c r="N167" s="122" t="s">
        <v>1026</v>
      </c>
      <c r="O167" s="121" t="s">
        <v>1028</v>
      </c>
      <c r="P167" s="121" t="s">
        <v>1028</v>
      </c>
      <c r="Q167" s="121" t="s">
        <v>1019</v>
      </c>
      <c r="R167" s="121" t="s">
        <v>1019</v>
      </c>
      <c r="S167" s="121" t="s">
        <v>1029</v>
      </c>
      <c r="T167" s="121" t="s">
        <v>1029</v>
      </c>
      <c r="U167" s="121" t="s">
        <v>1021</v>
      </c>
      <c r="V167" s="121" t="s">
        <v>1021</v>
      </c>
      <c r="W167" s="122"/>
      <c r="X167" s="122"/>
      <c r="Y167" s="122"/>
      <c r="Z167" s="122"/>
      <c r="AA167" s="122"/>
      <c r="AB167" s="122"/>
      <c r="AC167" s="135"/>
      <c r="AD167" s="132">
        <f t="shared" si="9"/>
        <v>40</v>
      </c>
      <c r="AE167" s="112">
        <v>52</v>
      </c>
      <c r="AF167" s="112">
        <f t="shared" si="8"/>
        <v>12</v>
      </c>
    </row>
    <row r="168" spans="1:32" ht="24.75" customHeight="1">
      <c r="A168" s="116" t="s">
        <v>1030</v>
      </c>
      <c r="B168" s="122"/>
      <c r="C168" s="121" t="s">
        <v>1028</v>
      </c>
      <c r="D168" s="121" t="s">
        <v>1028</v>
      </c>
      <c r="E168" s="121" t="s">
        <v>1018</v>
      </c>
      <c r="F168" s="121" t="s">
        <v>1018</v>
      </c>
      <c r="G168" s="121" t="s">
        <v>1031</v>
      </c>
      <c r="H168" s="121" t="s">
        <v>1032</v>
      </c>
      <c r="I168" s="121" t="s">
        <v>1027</v>
      </c>
      <c r="J168" s="121" t="s">
        <v>1027</v>
      </c>
      <c r="K168" s="121" t="s">
        <v>1018</v>
      </c>
      <c r="L168" s="121" t="s">
        <v>1018</v>
      </c>
      <c r="M168" s="121" t="s">
        <v>1027</v>
      </c>
      <c r="N168" s="121" t="s">
        <v>1027</v>
      </c>
      <c r="O168" s="121" t="s">
        <v>1018</v>
      </c>
      <c r="P168" s="121" t="s">
        <v>1018</v>
      </c>
      <c r="Q168" s="122" t="s">
        <v>1026</v>
      </c>
      <c r="R168" s="122" t="s">
        <v>1026</v>
      </c>
      <c r="S168" s="121" t="s">
        <v>1021</v>
      </c>
      <c r="T168" s="121" t="s">
        <v>1021</v>
      </c>
      <c r="U168" s="121" t="s">
        <v>1018</v>
      </c>
      <c r="V168" s="121" t="s">
        <v>1018</v>
      </c>
      <c r="W168" s="121"/>
      <c r="X168" s="121"/>
      <c r="Y168" s="121"/>
      <c r="Z168" s="121"/>
      <c r="AA168" s="121"/>
      <c r="AB168" s="121"/>
      <c r="AC168" s="131"/>
      <c r="AD168" s="132">
        <f t="shared" si="9"/>
        <v>40</v>
      </c>
      <c r="AE168" s="112">
        <v>52</v>
      </c>
      <c r="AF168" s="112">
        <f t="shared" si="8"/>
        <v>12</v>
      </c>
    </row>
    <row r="169" spans="1:32" ht="24.75" customHeight="1">
      <c r="A169" s="116" t="s">
        <v>1033</v>
      </c>
      <c r="B169" s="122"/>
      <c r="C169" s="123"/>
      <c r="D169" s="123"/>
      <c r="E169" s="121" t="s">
        <v>1016</v>
      </c>
      <c r="F169" s="121" t="s">
        <v>1016</v>
      </c>
      <c r="G169" s="121" t="s">
        <v>1002</v>
      </c>
      <c r="H169" s="121" t="s">
        <v>1002</v>
      </c>
      <c r="K169" s="121" t="s">
        <v>1034</v>
      </c>
      <c r="L169" s="121" t="s">
        <v>1034</v>
      </c>
      <c r="M169" s="121" t="s">
        <v>1035</v>
      </c>
      <c r="N169" s="121" t="s">
        <v>1035</v>
      </c>
      <c r="O169" s="121" t="s">
        <v>1036</v>
      </c>
      <c r="P169" s="121" t="s">
        <v>1037</v>
      </c>
      <c r="Q169" s="121" t="s">
        <v>1034</v>
      </c>
      <c r="R169" s="121" t="s">
        <v>1034</v>
      </c>
      <c r="S169" s="121" t="s">
        <v>1018</v>
      </c>
      <c r="T169" s="121" t="s">
        <v>1018</v>
      </c>
      <c r="U169" s="121" t="s">
        <v>1038</v>
      </c>
      <c r="V169" s="121" t="s">
        <v>1038</v>
      </c>
      <c r="W169" s="124"/>
      <c r="X169" s="124"/>
      <c r="Y169" s="121"/>
      <c r="Z169" s="121"/>
      <c r="AA169" s="121"/>
      <c r="AB169" s="121"/>
      <c r="AC169" s="132"/>
      <c r="AD169" s="132">
        <f t="shared" si="9"/>
        <v>32</v>
      </c>
      <c r="AE169" s="112">
        <v>52</v>
      </c>
      <c r="AF169" s="112">
        <f t="shared" si="8"/>
        <v>20</v>
      </c>
    </row>
    <row r="170" spans="1:32" ht="24.75" customHeight="1">
      <c r="A170" s="116" t="s">
        <v>1039</v>
      </c>
      <c r="B170" s="122"/>
      <c r="C170" s="121" t="s">
        <v>978</v>
      </c>
      <c r="D170" s="121" t="s">
        <v>978</v>
      </c>
      <c r="E170" s="121" t="s">
        <v>1002</v>
      </c>
      <c r="F170" s="121" t="s">
        <v>1002</v>
      </c>
      <c r="G170" s="121" t="s">
        <v>1040</v>
      </c>
      <c r="H170" s="121" t="s">
        <v>1040</v>
      </c>
      <c r="I170" s="121" t="s">
        <v>1041</v>
      </c>
      <c r="J170" s="121" t="s">
        <v>1041</v>
      </c>
      <c r="K170" s="122" t="s">
        <v>1036</v>
      </c>
      <c r="L170" s="123" t="s">
        <v>1003</v>
      </c>
      <c r="M170" s="122" t="s">
        <v>1042</v>
      </c>
      <c r="N170" s="122" t="s">
        <v>1042</v>
      </c>
      <c r="O170" s="121" t="s">
        <v>1027</v>
      </c>
      <c r="P170" s="121" t="s">
        <v>1027</v>
      </c>
      <c r="Q170" s="122" t="s">
        <v>1041</v>
      </c>
      <c r="R170" s="122" t="s">
        <v>1041</v>
      </c>
      <c r="S170" s="121" t="s">
        <v>1019</v>
      </c>
      <c r="T170" s="121" t="s">
        <v>1019</v>
      </c>
      <c r="U170" s="121" t="s">
        <v>1043</v>
      </c>
      <c r="V170" s="121" t="s">
        <v>1043</v>
      </c>
      <c r="W170" s="121"/>
      <c r="X170" s="121"/>
      <c r="Y170" s="121"/>
      <c r="Z170" s="121"/>
      <c r="AA170" s="121"/>
      <c r="AB170" s="121"/>
      <c r="AC170" s="131"/>
      <c r="AD170" s="132">
        <f t="shared" si="9"/>
        <v>40</v>
      </c>
      <c r="AE170" s="112">
        <v>52</v>
      </c>
      <c r="AF170" s="112">
        <f t="shared" si="8"/>
        <v>12</v>
      </c>
    </row>
    <row r="171" spans="1:32" ht="24.75" customHeight="1">
      <c r="A171" s="116" t="s">
        <v>1044</v>
      </c>
      <c r="B171" s="122"/>
      <c r="C171" s="121" t="s">
        <v>1045</v>
      </c>
      <c r="D171" s="121" t="s">
        <v>1045</v>
      </c>
      <c r="E171" s="122" t="s">
        <v>1046</v>
      </c>
      <c r="F171" s="122" t="s">
        <v>1046</v>
      </c>
      <c r="G171" s="122" t="s">
        <v>1047</v>
      </c>
      <c r="H171" s="121" t="s">
        <v>1047</v>
      </c>
      <c r="I171" s="121" t="s">
        <v>1047</v>
      </c>
      <c r="J171" s="121" t="s">
        <v>990</v>
      </c>
      <c r="K171" s="122" t="s">
        <v>1047</v>
      </c>
      <c r="L171" s="121" t="s">
        <v>1047</v>
      </c>
      <c r="M171" s="121" t="s">
        <v>1047</v>
      </c>
      <c r="N171" s="121" t="s">
        <v>1048</v>
      </c>
      <c r="O171" s="121" t="s">
        <v>1049</v>
      </c>
      <c r="P171" s="121" t="s">
        <v>1049</v>
      </c>
      <c r="Q171" s="121" t="s">
        <v>1002</v>
      </c>
      <c r="R171" s="121" t="s">
        <v>1002</v>
      </c>
      <c r="S171" s="121" t="s">
        <v>1043</v>
      </c>
      <c r="T171" s="121" t="s">
        <v>1032</v>
      </c>
      <c r="U171" s="122" t="s">
        <v>1050</v>
      </c>
      <c r="V171" s="122" t="s">
        <v>1050</v>
      </c>
      <c r="W171" s="121"/>
      <c r="X171" s="121"/>
      <c r="Y171" s="121"/>
      <c r="Z171" s="121"/>
      <c r="AA171" s="121"/>
      <c r="AB171" s="121"/>
      <c r="AC171" s="131"/>
      <c r="AD171" s="132">
        <f t="shared" si="9"/>
        <v>40</v>
      </c>
      <c r="AE171" s="112">
        <v>52</v>
      </c>
      <c r="AF171" s="112">
        <f t="shared" si="8"/>
        <v>12</v>
      </c>
    </row>
    <row r="172" spans="1:32" ht="24.75" customHeight="1">
      <c r="A172" s="116" t="s">
        <v>1051</v>
      </c>
      <c r="B172" s="122"/>
      <c r="C172" s="121" t="s">
        <v>1052</v>
      </c>
      <c r="D172" s="121" t="s">
        <v>1052</v>
      </c>
      <c r="E172" s="121" t="s">
        <v>1053</v>
      </c>
      <c r="F172" s="121" t="s">
        <v>1053</v>
      </c>
      <c r="G172" s="121" t="s">
        <v>1021</v>
      </c>
      <c r="H172" s="122" t="s">
        <v>1021</v>
      </c>
      <c r="I172" s="122" t="s">
        <v>1054</v>
      </c>
      <c r="J172" s="122" t="s">
        <v>1054</v>
      </c>
      <c r="K172" s="121" t="s">
        <v>944</v>
      </c>
      <c r="L172" s="121" t="s">
        <v>944</v>
      </c>
      <c r="M172" s="122" t="s">
        <v>1054</v>
      </c>
      <c r="N172" s="122" t="s">
        <v>1054</v>
      </c>
      <c r="O172" s="121"/>
      <c r="P172" s="121"/>
      <c r="Q172" s="121" t="s">
        <v>1055</v>
      </c>
      <c r="R172" s="121" t="s">
        <v>1055</v>
      </c>
      <c r="S172" s="121" t="s">
        <v>944</v>
      </c>
      <c r="T172" s="121" t="s">
        <v>944</v>
      </c>
      <c r="U172" s="121" t="s">
        <v>1055</v>
      </c>
      <c r="V172" s="121" t="s">
        <v>1055</v>
      </c>
      <c r="W172" s="121"/>
      <c r="X172" s="121"/>
      <c r="Y172" s="121"/>
      <c r="Z172" s="121"/>
      <c r="AA172" s="121"/>
      <c r="AB172" s="121"/>
      <c r="AC172" s="131"/>
      <c r="AD172" s="132">
        <f t="shared" si="9"/>
        <v>36</v>
      </c>
      <c r="AE172" s="112">
        <v>52</v>
      </c>
      <c r="AF172" s="112">
        <f t="shared" si="8"/>
        <v>16</v>
      </c>
    </row>
    <row r="173" spans="1:32" ht="24.75" customHeight="1">
      <c r="A173" s="141" t="s">
        <v>1056</v>
      </c>
      <c r="B173" s="122"/>
      <c r="C173" s="121" t="s">
        <v>1057</v>
      </c>
      <c r="D173" s="121" t="s">
        <v>1057</v>
      </c>
      <c r="E173" s="122" t="s">
        <v>1001</v>
      </c>
      <c r="F173" s="122" t="s">
        <v>1001</v>
      </c>
      <c r="G173" s="121" t="s">
        <v>1052</v>
      </c>
      <c r="H173" s="121" t="s">
        <v>1052</v>
      </c>
      <c r="I173" s="121" t="s">
        <v>987</v>
      </c>
      <c r="J173" s="121" t="s">
        <v>987</v>
      </c>
      <c r="K173" s="121" t="s">
        <v>1048</v>
      </c>
      <c r="L173" s="121" t="s">
        <v>1048</v>
      </c>
      <c r="M173" s="123"/>
      <c r="N173" s="123"/>
      <c r="O173" s="121" t="s">
        <v>1048</v>
      </c>
      <c r="P173" s="121" t="s">
        <v>1048</v>
      </c>
      <c r="Q173" s="121" t="s">
        <v>978</v>
      </c>
      <c r="R173" s="121" t="s">
        <v>1058</v>
      </c>
      <c r="S173" s="121" t="s">
        <v>1055</v>
      </c>
      <c r="T173" s="121" t="s">
        <v>1055</v>
      </c>
      <c r="U173" s="121" t="s">
        <v>1053</v>
      </c>
      <c r="V173" s="121" t="s">
        <v>1053</v>
      </c>
      <c r="W173" s="121" t="s">
        <v>1053</v>
      </c>
      <c r="X173" s="121" t="s">
        <v>1053</v>
      </c>
      <c r="Y173" s="121"/>
      <c r="Z173" s="121"/>
      <c r="AA173" s="121"/>
      <c r="AB173" s="121"/>
      <c r="AC173" s="131"/>
      <c r="AD173" s="132">
        <f t="shared" si="9"/>
        <v>40</v>
      </c>
      <c r="AE173" s="112">
        <v>52</v>
      </c>
      <c r="AF173" s="112">
        <f t="shared" si="8"/>
        <v>12</v>
      </c>
    </row>
    <row r="174" spans="1:32" ht="24.75" customHeight="1">
      <c r="A174" s="142"/>
      <c r="B174" s="122"/>
      <c r="C174" s="121" t="s">
        <v>955</v>
      </c>
      <c r="D174" s="121" t="s">
        <v>955</v>
      </c>
      <c r="E174" s="122"/>
      <c r="F174" s="122"/>
      <c r="G174" s="121"/>
      <c r="H174" s="121"/>
      <c r="I174" s="121"/>
      <c r="J174" s="121"/>
      <c r="K174" s="121"/>
      <c r="L174" s="121"/>
      <c r="M174" s="123"/>
      <c r="N174" s="123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31"/>
      <c r="AD174" s="132" t="s">
        <v>966</v>
      </c>
      <c r="AE174" s="112">
        <v>0</v>
      </c>
      <c r="AF174" s="112">
        <v>0</v>
      </c>
    </row>
    <row r="175" spans="1:32" ht="24.75" customHeight="1">
      <c r="A175" s="141" t="s">
        <v>1059</v>
      </c>
      <c r="B175" s="122"/>
      <c r="C175" s="121" t="s">
        <v>1060</v>
      </c>
      <c r="D175" s="121" t="s">
        <v>1060</v>
      </c>
      <c r="E175" s="121" t="s">
        <v>1061</v>
      </c>
      <c r="F175" s="121" t="s">
        <v>1061</v>
      </c>
      <c r="G175" s="122" t="s">
        <v>1060</v>
      </c>
      <c r="H175" s="122" t="s">
        <v>1060</v>
      </c>
      <c r="I175" s="124"/>
      <c r="J175" s="124"/>
      <c r="K175" s="121" t="s">
        <v>954</v>
      </c>
      <c r="L175" s="121" t="s">
        <v>954</v>
      </c>
      <c r="M175" s="123"/>
      <c r="N175" s="123"/>
      <c r="O175" s="121" t="s">
        <v>1060</v>
      </c>
      <c r="P175" s="121" t="s">
        <v>1060</v>
      </c>
      <c r="Q175" s="121" t="s">
        <v>1006</v>
      </c>
      <c r="R175" s="121" t="s">
        <v>1006</v>
      </c>
      <c r="S175" s="121" t="s">
        <v>1027</v>
      </c>
      <c r="T175" s="121" t="s">
        <v>1027</v>
      </c>
      <c r="U175" s="121" t="s">
        <v>1060</v>
      </c>
      <c r="V175" s="121" t="s">
        <v>1060</v>
      </c>
      <c r="W175" s="121"/>
      <c r="X175" s="121"/>
      <c r="Y175" s="121"/>
      <c r="Z175" s="121"/>
      <c r="AA175" s="121"/>
      <c r="AB175" s="121"/>
      <c r="AC175" s="131"/>
      <c r="AD175" s="132">
        <f t="shared" si="9"/>
        <v>32</v>
      </c>
      <c r="AE175" s="112">
        <v>52</v>
      </c>
      <c r="AF175" s="112">
        <f t="shared" si="8"/>
        <v>20</v>
      </c>
    </row>
    <row r="176" spans="1:32" ht="24.75" customHeight="1">
      <c r="A176" s="142"/>
      <c r="B176" s="122"/>
      <c r="C176" s="121"/>
      <c r="D176" s="121"/>
      <c r="E176" s="121"/>
      <c r="F176" s="121"/>
      <c r="G176" s="122"/>
      <c r="H176" s="122"/>
      <c r="I176" s="124"/>
      <c r="J176" s="124"/>
      <c r="K176" s="121" t="s">
        <v>1060</v>
      </c>
      <c r="L176" s="121" t="s">
        <v>1060</v>
      </c>
      <c r="M176" s="123"/>
      <c r="N176" s="123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31"/>
      <c r="AD176" s="132" t="s">
        <v>966</v>
      </c>
      <c r="AE176" s="112">
        <v>0</v>
      </c>
      <c r="AF176" s="112">
        <v>0</v>
      </c>
    </row>
    <row r="177" spans="1:32" ht="24.75" customHeight="1">
      <c r="A177" s="116" t="s">
        <v>1062</v>
      </c>
      <c r="B177" s="122"/>
      <c r="C177" s="121" t="s">
        <v>1006</v>
      </c>
      <c r="D177" s="121" t="s">
        <v>1006</v>
      </c>
      <c r="E177" s="121" t="s">
        <v>1038</v>
      </c>
      <c r="F177" s="121" t="s">
        <v>1038</v>
      </c>
      <c r="G177" s="121" t="s">
        <v>1038</v>
      </c>
      <c r="H177" s="121" t="s">
        <v>1038</v>
      </c>
      <c r="I177" s="121" t="s">
        <v>1006</v>
      </c>
      <c r="J177" s="121" t="s">
        <v>1006</v>
      </c>
      <c r="K177" s="121" t="s">
        <v>1006</v>
      </c>
      <c r="L177" s="121" t="s">
        <v>1006</v>
      </c>
      <c r="M177" s="121" t="s">
        <v>955</v>
      </c>
      <c r="N177" s="121" t="s">
        <v>955</v>
      </c>
      <c r="O177" s="121" t="s">
        <v>1063</v>
      </c>
      <c r="P177" s="121" t="s">
        <v>1063</v>
      </c>
      <c r="Q177" s="122" t="s">
        <v>1050</v>
      </c>
      <c r="R177" s="122" t="s">
        <v>1050</v>
      </c>
      <c r="S177" s="121" t="s">
        <v>1060</v>
      </c>
      <c r="T177" s="121" t="s">
        <v>1060</v>
      </c>
      <c r="U177" s="121" t="s">
        <v>1064</v>
      </c>
      <c r="V177" s="121" t="s">
        <v>1064</v>
      </c>
      <c r="W177" s="121" t="s">
        <v>1065</v>
      </c>
      <c r="X177" s="121" t="s">
        <v>1065</v>
      </c>
      <c r="Y177" s="121"/>
      <c r="Z177" s="121"/>
      <c r="AA177" s="121"/>
      <c r="AB177" s="121"/>
      <c r="AC177" s="131"/>
      <c r="AD177" s="132">
        <f t="shared" si="9"/>
        <v>44</v>
      </c>
      <c r="AE177" s="112">
        <v>52</v>
      </c>
      <c r="AF177" s="112">
        <f t="shared" si="8"/>
        <v>8</v>
      </c>
    </row>
    <row r="178" spans="1:32" ht="24.75" customHeight="1">
      <c r="A178" s="141" t="s">
        <v>1066</v>
      </c>
      <c r="B178" s="122"/>
      <c r="C178" s="121" t="s">
        <v>1050</v>
      </c>
      <c r="D178" s="122" t="s">
        <v>1050</v>
      </c>
      <c r="E178" s="122" t="s">
        <v>1067</v>
      </c>
      <c r="F178" s="122" t="s">
        <v>1067</v>
      </c>
      <c r="G178" s="121" t="s">
        <v>1050</v>
      </c>
      <c r="H178" s="122" t="s">
        <v>1050</v>
      </c>
      <c r="I178" s="121" t="s">
        <v>1038</v>
      </c>
      <c r="J178" s="121" t="s">
        <v>1038</v>
      </c>
      <c r="K178" s="121" t="s">
        <v>1065</v>
      </c>
      <c r="L178" s="121" t="s">
        <v>1065</v>
      </c>
      <c r="M178" s="122" t="s">
        <v>1050</v>
      </c>
      <c r="N178" s="122" t="s">
        <v>1050</v>
      </c>
      <c r="O178" s="121" t="s">
        <v>1038</v>
      </c>
      <c r="P178" s="121" t="s">
        <v>1038</v>
      </c>
      <c r="Q178" s="121" t="s">
        <v>954</v>
      </c>
      <c r="R178" s="121" t="s">
        <v>954</v>
      </c>
      <c r="S178" s="121" t="s">
        <v>955</v>
      </c>
      <c r="T178" s="121" t="s">
        <v>955</v>
      </c>
      <c r="U178" s="121" t="s">
        <v>1067</v>
      </c>
      <c r="V178" s="121" t="s">
        <v>1067</v>
      </c>
      <c r="W178" s="121"/>
      <c r="X178" s="121"/>
      <c r="Y178" s="121"/>
      <c r="Z178" s="121"/>
      <c r="AA178" s="121"/>
      <c r="AB178" s="121"/>
      <c r="AC178" s="131"/>
      <c r="AD178" s="132">
        <f t="shared" si="9"/>
        <v>40</v>
      </c>
      <c r="AE178" s="112">
        <v>52</v>
      </c>
      <c r="AF178" s="112">
        <f t="shared" si="8"/>
        <v>12</v>
      </c>
    </row>
    <row r="179" spans="1:32" ht="24.75" customHeight="1">
      <c r="A179" s="142"/>
      <c r="B179" s="122"/>
      <c r="C179" s="121"/>
      <c r="D179" s="122"/>
      <c r="E179" s="122"/>
      <c r="F179" s="122"/>
      <c r="G179" s="121"/>
      <c r="H179" s="122"/>
      <c r="I179" s="121" t="s">
        <v>1068</v>
      </c>
      <c r="J179" s="121"/>
      <c r="K179" s="121"/>
      <c r="L179" s="121"/>
      <c r="M179" s="122"/>
      <c r="N179" s="122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31"/>
      <c r="AD179" s="132" t="s">
        <v>966</v>
      </c>
      <c r="AE179" s="112">
        <v>0</v>
      </c>
      <c r="AF179" s="112">
        <v>0</v>
      </c>
    </row>
    <row r="180" spans="1:32" ht="24.75" customHeight="1">
      <c r="A180" s="116" t="s">
        <v>1069</v>
      </c>
      <c r="B180" s="122"/>
      <c r="C180" s="121" t="s">
        <v>1070</v>
      </c>
      <c r="D180" s="121" t="s">
        <v>1070</v>
      </c>
      <c r="E180" s="121" t="s">
        <v>999</v>
      </c>
      <c r="F180" s="121" t="s">
        <v>999</v>
      </c>
      <c r="G180" s="121" t="s">
        <v>1067</v>
      </c>
      <c r="H180" s="121" t="s">
        <v>1067</v>
      </c>
      <c r="I180" s="121" t="s">
        <v>954</v>
      </c>
      <c r="J180" s="121" t="s">
        <v>954</v>
      </c>
      <c r="K180" s="121" t="s">
        <v>955</v>
      </c>
      <c r="L180" s="122" t="s">
        <v>955</v>
      </c>
      <c r="M180" s="121" t="s">
        <v>1064</v>
      </c>
      <c r="N180" s="121" t="s">
        <v>1064</v>
      </c>
      <c r="O180" s="121" t="s">
        <v>1067</v>
      </c>
      <c r="P180" s="121" t="s">
        <v>1067</v>
      </c>
      <c r="Q180" s="121" t="s">
        <v>1070</v>
      </c>
      <c r="R180" s="121" t="s">
        <v>1070</v>
      </c>
      <c r="S180" s="122" t="s">
        <v>1050</v>
      </c>
      <c r="T180" s="122" t="s">
        <v>1050</v>
      </c>
      <c r="U180" s="124"/>
      <c r="V180" s="124"/>
      <c r="W180" s="121"/>
      <c r="X180" s="121"/>
      <c r="Y180" s="121"/>
      <c r="Z180" s="121"/>
      <c r="AA180" s="121"/>
      <c r="AB180" s="121"/>
      <c r="AC180" s="131"/>
      <c r="AD180" s="132">
        <f t="shared" si="9"/>
        <v>36</v>
      </c>
      <c r="AE180" s="112">
        <v>52</v>
      </c>
      <c r="AF180" s="112">
        <f t="shared" si="8"/>
        <v>16</v>
      </c>
    </row>
    <row r="181" spans="1:32" ht="24.75" customHeight="1">
      <c r="A181" s="116" t="s">
        <v>1071</v>
      </c>
      <c r="B181" s="122"/>
      <c r="C181" s="121"/>
      <c r="D181" s="121"/>
      <c r="E181" s="121" t="s">
        <v>1072</v>
      </c>
      <c r="F181" s="121" t="s">
        <v>1072</v>
      </c>
      <c r="G181" s="121" t="s">
        <v>1064</v>
      </c>
      <c r="H181" s="121" t="s">
        <v>1064</v>
      </c>
      <c r="I181" s="124" t="s">
        <v>972</v>
      </c>
      <c r="J181" s="121" t="s">
        <v>1073</v>
      </c>
      <c r="K181" s="122" t="s">
        <v>972</v>
      </c>
      <c r="L181" s="121" t="s">
        <v>972</v>
      </c>
      <c r="M181" s="121" t="s">
        <v>1074</v>
      </c>
      <c r="N181" s="121" t="s">
        <v>1074</v>
      </c>
      <c r="O181" s="121"/>
      <c r="P181" s="121" t="s">
        <v>1073</v>
      </c>
      <c r="Q181" s="121" t="s">
        <v>1064</v>
      </c>
      <c r="R181" s="121" t="s">
        <v>1072</v>
      </c>
      <c r="S181" s="121" t="s">
        <v>961</v>
      </c>
      <c r="T181" s="121" t="s">
        <v>961</v>
      </c>
      <c r="U181" s="123"/>
      <c r="V181" s="123"/>
      <c r="W181" s="121"/>
      <c r="X181" s="121"/>
      <c r="Y181" s="121"/>
      <c r="Z181" s="121"/>
      <c r="AA181" s="121"/>
      <c r="AB181" s="121"/>
      <c r="AC181" s="131"/>
      <c r="AD181" s="132">
        <f t="shared" si="9"/>
        <v>30</v>
      </c>
      <c r="AE181" s="112">
        <v>52</v>
      </c>
      <c r="AF181" s="112">
        <f t="shared" si="8"/>
        <v>22</v>
      </c>
    </row>
    <row r="182" spans="1:32" ht="24.75" customHeight="1">
      <c r="A182" s="116" t="s">
        <v>1075</v>
      </c>
      <c r="B182" s="122"/>
      <c r="C182" s="123"/>
      <c r="D182" s="123"/>
      <c r="E182" s="123"/>
      <c r="F182" s="123"/>
      <c r="G182" s="122" t="s">
        <v>958</v>
      </c>
      <c r="H182" s="122" t="s">
        <v>958</v>
      </c>
      <c r="I182" s="121" t="s">
        <v>1065</v>
      </c>
      <c r="J182" s="121" t="s">
        <v>1065</v>
      </c>
      <c r="K182" s="121" t="s">
        <v>958</v>
      </c>
      <c r="L182" s="121" t="s">
        <v>958</v>
      </c>
      <c r="M182" s="121" t="s">
        <v>1076</v>
      </c>
      <c r="N182" s="121" t="s">
        <v>1076</v>
      </c>
      <c r="O182" s="121" t="s">
        <v>1065</v>
      </c>
      <c r="P182" s="121" t="s">
        <v>1065</v>
      </c>
      <c r="Q182" s="122" t="s">
        <v>958</v>
      </c>
      <c r="R182" s="121" t="s">
        <v>958</v>
      </c>
      <c r="S182" s="121" t="s">
        <v>1061</v>
      </c>
      <c r="T182" s="121" t="s">
        <v>1061</v>
      </c>
      <c r="U182" s="121" t="s">
        <v>1076</v>
      </c>
      <c r="V182" s="121" t="s">
        <v>1076</v>
      </c>
      <c r="W182" s="124"/>
      <c r="X182" s="124"/>
      <c r="Y182" s="121"/>
      <c r="Z182" s="121"/>
      <c r="AA182" s="121"/>
      <c r="AB182" s="121"/>
      <c r="AC182" s="131"/>
      <c r="AD182" s="132">
        <f t="shared" si="9"/>
        <v>32</v>
      </c>
      <c r="AE182" s="112">
        <v>52</v>
      </c>
      <c r="AF182" s="112">
        <f t="shared" si="8"/>
        <v>20</v>
      </c>
    </row>
    <row r="183" spans="1:32" ht="24.75" customHeight="1">
      <c r="A183" s="116" t="s">
        <v>1077</v>
      </c>
      <c r="B183" s="122"/>
      <c r="C183" s="121"/>
      <c r="D183" s="121"/>
      <c r="E183" s="121"/>
      <c r="F183" s="121"/>
      <c r="G183" s="121"/>
      <c r="H183" s="121"/>
      <c r="I183" s="121"/>
      <c r="J183" s="121"/>
      <c r="K183" s="122"/>
      <c r="L183" s="122"/>
      <c r="M183" s="121" t="s">
        <v>1078</v>
      </c>
      <c r="N183" s="122" t="s">
        <v>1078</v>
      </c>
      <c r="O183" s="122"/>
      <c r="P183" s="122"/>
      <c r="Q183" s="121" t="s">
        <v>1078</v>
      </c>
      <c r="R183" s="122" t="s">
        <v>1078</v>
      </c>
      <c r="S183" s="124"/>
      <c r="T183" s="122"/>
      <c r="U183" s="121"/>
      <c r="V183" s="121"/>
      <c r="W183" s="121"/>
      <c r="X183" s="121"/>
      <c r="Y183" s="121"/>
      <c r="Z183" s="121"/>
      <c r="AA183" s="121"/>
      <c r="AB183" s="121"/>
      <c r="AC183" s="131"/>
      <c r="AD183" s="132">
        <f t="shared" si="9"/>
        <v>8</v>
      </c>
      <c r="AE183" s="112">
        <v>52</v>
      </c>
      <c r="AF183" s="112">
        <f t="shared" si="8"/>
        <v>44</v>
      </c>
    </row>
    <row r="184" spans="1:32" ht="24.75" customHeight="1">
      <c r="A184" s="116" t="s">
        <v>1079</v>
      </c>
      <c r="B184" s="122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2"/>
      <c r="P184" s="122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31"/>
      <c r="AD184" s="132">
        <f t="shared" si="9"/>
        <v>0</v>
      </c>
      <c r="AE184" s="112">
        <v>52</v>
      </c>
      <c r="AF184" s="112">
        <f t="shared" si="8"/>
        <v>52</v>
      </c>
    </row>
    <row r="185" spans="1:32" ht="24.75" customHeight="1">
      <c r="A185" s="116" t="s">
        <v>1080</v>
      </c>
      <c r="B185" s="122"/>
      <c r="C185" s="121"/>
      <c r="D185" s="121"/>
      <c r="E185" s="121"/>
      <c r="F185" s="121"/>
      <c r="G185" s="121"/>
      <c r="H185" s="121"/>
      <c r="I185" s="122"/>
      <c r="J185" s="122"/>
      <c r="K185" s="121"/>
      <c r="L185" s="121"/>
      <c r="M185" s="122"/>
      <c r="N185" s="122"/>
      <c r="O185" s="121"/>
      <c r="P185" s="121"/>
      <c r="Q185" s="121"/>
      <c r="R185" s="121"/>
      <c r="S185" s="122"/>
      <c r="T185" s="122"/>
      <c r="U185" s="121"/>
      <c r="V185" s="121"/>
      <c r="W185" s="121"/>
      <c r="X185" s="121"/>
      <c r="Y185" s="121"/>
      <c r="Z185" s="121"/>
      <c r="AA185" s="121"/>
      <c r="AB185" s="121"/>
      <c r="AC185" s="131"/>
      <c r="AD185" s="132">
        <f t="shared" si="9"/>
        <v>0</v>
      </c>
      <c r="AE185" s="112">
        <v>52</v>
      </c>
      <c r="AF185" s="112">
        <f t="shared" si="8"/>
        <v>52</v>
      </c>
    </row>
    <row r="186" spans="1:32" ht="24.75" customHeight="1">
      <c r="A186" s="116" t="s">
        <v>1081</v>
      </c>
      <c r="B186" s="122"/>
      <c r="C186" s="121"/>
      <c r="D186" s="121"/>
      <c r="E186" s="121"/>
      <c r="F186" s="121"/>
      <c r="G186" s="121"/>
      <c r="H186" s="121"/>
      <c r="I186" s="121"/>
      <c r="J186" s="121"/>
      <c r="K186" s="122"/>
      <c r="L186" s="122"/>
      <c r="M186" s="121"/>
      <c r="N186" s="121"/>
      <c r="O186" s="121"/>
      <c r="P186" s="121"/>
      <c r="Q186" s="122"/>
      <c r="R186" s="122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31"/>
      <c r="AD186" s="132">
        <f t="shared" si="9"/>
        <v>0</v>
      </c>
      <c r="AE186" s="112">
        <v>52</v>
      </c>
      <c r="AF186" s="112">
        <f t="shared" si="8"/>
        <v>52</v>
      </c>
    </row>
    <row r="187" spans="1:32" ht="24.75" customHeight="1">
      <c r="A187" s="116" t="s">
        <v>1082</v>
      </c>
      <c r="B187" s="122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2"/>
      <c r="P187" s="122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31"/>
      <c r="AD187" s="132">
        <f t="shared" si="9"/>
        <v>0</v>
      </c>
      <c r="AE187" s="112">
        <v>52</v>
      </c>
      <c r="AF187" s="112">
        <f t="shared" si="8"/>
        <v>52</v>
      </c>
    </row>
    <row r="188" spans="1:32" ht="24.75" customHeight="1">
      <c r="A188" s="116" t="s">
        <v>1083</v>
      </c>
      <c r="B188" s="122"/>
      <c r="C188" s="122"/>
      <c r="D188" s="122"/>
      <c r="E188" s="121"/>
      <c r="F188" s="121"/>
      <c r="G188" s="122"/>
      <c r="H188" s="122"/>
      <c r="I188" s="121"/>
      <c r="J188" s="122"/>
      <c r="K188" s="121"/>
      <c r="L188" s="121"/>
      <c r="M188" s="121"/>
      <c r="N188" s="121"/>
      <c r="O188" s="122"/>
      <c r="P188" s="122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31"/>
      <c r="AD188" s="132">
        <f t="shared" si="9"/>
        <v>0</v>
      </c>
      <c r="AE188" s="112">
        <v>52</v>
      </c>
      <c r="AF188" s="112">
        <f t="shared" si="8"/>
        <v>52</v>
      </c>
    </row>
    <row r="189" spans="1:32" ht="24.75" customHeight="1">
      <c r="A189" s="116" t="s">
        <v>1084</v>
      </c>
      <c r="B189" s="122"/>
      <c r="C189" s="121"/>
      <c r="D189" s="121"/>
      <c r="E189" s="121"/>
      <c r="F189" s="121"/>
      <c r="G189" s="121"/>
      <c r="H189" s="121"/>
      <c r="I189" s="121"/>
      <c r="J189" s="121"/>
      <c r="K189" s="122"/>
      <c r="L189" s="122"/>
      <c r="M189" s="121"/>
      <c r="N189" s="121"/>
      <c r="O189" s="121"/>
      <c r="P189" s="121"/>
      <c r="Q189" s="122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31"/>
      <c r="AD189" s="132">
        <f t="shared" si="9"/>
        <v>0</v>
      </c>
      <c r="AE189" s="112">
        <v>52</v>
      </c>
      <c r="AF189" s="112">
        <f t="shared" si="8"/>
        <v>52</v>
      </c>
    </row>
    <row r="190" spans="1:32" ht="24.75" customHeight="1">
      <c r="A190" s="116" t="s">
        <v>1085</v>
      </c>
      <c r="B190" s="122"/>
      <c r="C190" s="121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2"/>
      <c r="U190" s="121"/>
      <c r="V190" s="121"/>
      <c r="W190" s="121"/>
      <c r="X190" s="121"/>
      <c r="Y190" s="121"/>
      <c r="Z190" s="121"/>
      <c r="AA190" s="121"/>
      <c r="AB190" s="121"/>
      <c r="AC190" s="131"/>
      <c r="AD190" s="132">
        <f t="shared" si="9"/>
        <v>0</v>
      </c>
      <c r="AE190" s="112">
        <v>52</v>
      </c>
      <c r="AF190" s="112">
        <f t="shared" si="8"/>
        <v>52</v>
      </c>
    </row>
    <row r="191" spans="1:32" ht="24.75" customHeight="1">
      <c r="A191" s="122" t="s">
        <v>1086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44" t="s">
        <v>1087</v>
      </c>
      <c r="Y191" s="151"/>
      <c r="Z191" s="151"/>
      <c r="AA191" s="151"/>
      <c r="AB191" s="152"/>
      <c r="AC191" s="153"/>
      <c r="AD191" s="154">
        <f>SUM(AD148:AD190)</f>
        <v>1010</v>
      </c>
      <c r="AE191" s="155">
        <f>SUM(AE148:AE190)</f>
        <v>1872</v>
      </c>
      <c r="AF191" s="155">
        <f>SUM(AF148:AF190)</f>
        <v>862</v>
      </c>
    </row>
    <row r="192" spans="1:32" ht="24.75" customHeight="1">
      <c r="A192" s="116" t="s">
        <v>1088</v>
      </c>
      <c r="B192" s="122"/>
      <c r="C192" s="121" t="s">
        <v>953</v>
      </c>
      <c r="E192" s="121" t="s">
        <v>1089</v>
      </c>
      <c r="F192" s="121" t="s">
        <v>1089</v>
      </c>
      <c r="G192" s="121" t="s">
        <v>963</v>
      </c>
      <c r="H192" s="121" t="s">
        <v>953</v>
      </c>
      <c r="I192" s="122" t="s">
        <v>1073</v>
      </c>
      <c r="J192" s="121" t="s">
        <v>1090</v>
      </c>
      <c r="K192" s="122"/>
      <c r="L192" s="121" t="s">
        <v>953</v>
      </c>
      <c r="M192" s="123"/>
      <c r="N192" s="123"/>
      <c r="O192" s="121" t="s">
        <v>1064</v>
      </c>
      <c r="P192" s="121" t="s">
        <v>1064</v>
      </c>
      <c r="Q192" s="121" t="s">
        <v>1007</v>
      </c>
      <c r="R192" s="121" t="s">
        <v>1007</v>
      </c>
      <c r="S192" s="121" t="s">
        <v>1057</v>
      </c>
      <c r="T192" s="121" t="s">
        <v>1057</v>
      </c>
      <c r="U192" s="121"/>
      <c r="V192" s="121"/>
      <c r="W192" s="121"/>
      <c r="X192" s="121"/>
      <c r="Y192" s="121"/>
      <c r="Z192" s="121"/>
      <c r="AA192" s="121"/>
      <c r="AB192" s="121"/>
      <c r="AC192" s="131"/>
      <c r="AD192" s="132">
        <f>2*COUNTA(C192:AB192)</f>
        <v>28</v>
      </c>
      <c r="AE192" s="112">
        <v>52</v>
      </c>
      <c r="AF192" s="112">
        <f t="shared" si="8"/>
        <v>24</v>
      </c>
    </row>
    <row r="193" spans="1:32" ht="24.75" customHeight="1">
      <c r="A193" s="116" t="s">
        <v>1091</v>
      </c>
      <c r="B193" s="122"/>
      <c r="C193" s="124"/>
      <c r="D193" s="124"/>
      <c r="E193" s="121" t="s">
        <v>1092</v>
      </c>
      <c r="F193" s="121" t="s">
        <v>1092</v>
      </c>
      <c r="G193" s="113" t="s">
        <v>1090</v>
      </c>
      <c r="H193" s="122" t="s">
        <v>1093</v>
      </c>
      <c r="I193" s="122" t="s">
        <v>1094</v>
      </c>
      <c r="J193" s="121" t="s">
        <v>1095</v>
      </c>
      <c r="K193" s="121" t="s">
        <v>1090</v>
      </c>
      <c r="L193" s="121" t="s">
        <v>1096</v>
      </c>
      <c r="M193" s="121" t="s">
        <v>1097</v>
      </c>
      <c r="N193" s="121" t="s">
        <v>1097</v>
      </c>
      <c r="O193" s="122" t="s">
        <v>1098</v>
      </c>
      <c r="P193" s="122" t="s">
        <v>1098</v>
      </c>
      <c r="Q193" s="121" t="s">
        <v>1093</v>
      </c>
      <c r="R193" s="122" t="s">
        <v>1093</v>
      </c>
      <c r="S193" s="122" t="s">
        <v>970</v>
      </c>
      <c r="T193" s="122" t="s">
        <v>970</v>
      </c>
      <c r="U193" s="124"/>
      <c r="V193" s="124"/>
      <c r="W193" s="124"/>
      <c r="X193" s="124"/>
      <c r="Y193" s="121"/>
      <c r="Z193" s="121"/>
      <c r="AA193" s="121"/>
      <c r="AB193" s="121"/>
      <c r="AC193" s="131"/>
      <c r="AD193" s="132">
        <f aca="true" t="shared" si="10" ref="AD193:AD220">2*COUNTA(C193:AB193)</f>
        <v>32</v>
      </c>
      <c r="AE193" s="112">
        <v>52</v>
      </c>
      <c r="AF193" s="112">
        <f t="shared" si="8"/>
        <v>20</v>
      </c>
    </row>
    <row r="194" spans="1:32" ht="24.75" customHeight="1">
      <c r="A194" s="116" t="s">
        <v>1099</v>
      </c>
      <c r="B194" s="122"/>
      <c r="C194" s="122" t="s">
        <v>1100</v>
      </c>
      <c r="D194" s="121" t="s">
        <v>1100</v>
      </c>
      <c r="E194" s="121" t="s">
        <v>1101</v>
      </c>
      <c r="F194" s="121" t="s">
        <v>1095</v>
      </c>
      <c r="G194" s="121" t="s">
        <v>1096</v>
      </c>
      <c r="H194" s="121" t="s">
        <v>1096</v>
      </c>
      <c r="I194" s="121" t="s">
        <v>944</v>
      </c>
      <c r="J194" s="121" t="s">
        <v>944</v>
      </c>
      <c r="K194" s="121" t="s">
        <v>1096</v>
      </c>
      <c r="L194" s="121" t="s">
        <v>1029</v>
      </c>
      <c r="M194" s="121" t="s">
        <v>1102</v>
      </c>
      <c r="N194" s="121" t="s">
        <v>1090</v>
      </c>
      <c r="O194" s="121" t="s">
        <v>1103</v>
      </c>
      <c r="P194" s="121" t="s">
        <v>1103</v>
      </c>
      <c r="Q194" s="121" t="s">
        <v>1102</v>
      </c>
      <c r="R194" s="121" t="s">
        <v>1102</v>
      </c>
      <c r="S194" s="121" t="s">
        <v>1092</v>
      </c>
      <c r="T194" s="121" t="s">
        <v>1092</v>
      </c>
      <c r="U194" s="121" t="s">
        <v>1058</v>
      </c>
      <c r="V194" s="121" t="s">
        <v>1058</v>
      </c>
      <c r="W194" s="121"/>
      <c r="X194" s="121"/>
      <c r="Y194" s="121"/>
      <c r="Z194" s="121"/>
      <c r="AA194" s="121"/>
      <c r="AB194" s="121"/>
      <c r="AC194" s="131"/>
      <c r="AD194" s="132">
        <f t="shared" si="10"/>
        <v>40</v>
      </c>
      <c r="AE194" s="112">
        <v>52</v>
      </c>
      <c r="AF194" s="112">
        <f t="shared" si="8"/>
        <v>12</v>
      </c>
    </row>
    <row r="195" spans="1:32" ht="24.75" customHeight="1">
      <c r="A195" s="116" t="s">
        <v>1104</v>
      </c>
      <c r="B195" s="122"/>
      <c r="C195" s="121" t="s">
        <v>1103</v>
      </c>
      <c r="D195" s="121" t="s">
        <v>1103</v>
      </c>
      <c r="E195" s="122" t="s">
        <v>1097</v>
      </c>
      <c r="F195" s="122" t="s">
        <v>1097</v>
      </c>
      <c r="G195" s="122" t="s">
        <v>1100</v>
      </c>
      <c r="H195" s="122" t="s">
        <v>1100</v>
      </c>
      <c r="I195" s="122" t="s">
        <v>1097</v>
      </c>
      <c r="J195" s="122" t="s">
        <v>1097</v>
      </c>
      <c r="K195" s="121" t="s">
        <v>1100</v>
      </c>
      <c r="L195" s="121" t="s">
        <v>1100</v>
      </c>
      <c r="M195" s="121" t="s">
        <v>1040</v>
      </c>
      <c r="N195" s="121" t="s">
        <v>1040</v>
      </c>
      <c r="O195" s="121" t="s">
        <v>1100</v>
      </c>
      <c r="P195" s="121" t="s">
        <v>1100</v>
      </c>
      <c r="Q195" s="122" t="s">
        <v>1097</v>
      </c>
      <c r="R195" s="122" t="s">
        <v>1097</v>
      </c>
      <c r="S195" s="121" t="s">
        <v>1037</v>
      </c>
      <c r="T195" s="121" t="s">
        <v>1012</v>
      </c>
      <c r="U195" s="121" t="s">
        <v>1105</v>
      </c>
      <c r="V195" s="121" t="s">
        <v>1105</v>
      </c>
      <c r="W195" s="121"/>
      <c r="X195" s="121"/>
      <c r="Y195" s="121"/>
      <c r="Z195" s="121"/>
      <c r="AA195" s="121"/>
      <c r="AB195" s="121"/>
      <c r="AC195" s="131"/>
      <c r="AD195" s="132">
        <f t="shared" si="10"/>
        <v>40</v>
      </c>
      <c r="AE195" s="112">
        <v>52</v>
      </c>
      <c r="AF195" s="112">
        <f t="shared" si="8"/>
        <v>12</v>
      </c>
    </row>
    <row r="196" spans="1:32" ht="24.75" customHeight="1">
      <c r="A196" s="116" t="s">
        <v>1106</v>
      </c>
      <c r="B196" s="122"/>
      <c r="C196" s="121" t="s">
        <v>1107</v>
      </c>
      <c r="D196" s="121" t="s">
        <v>1107</v>
      </c>
      <c r="E196" s="121" t="s">
        <v>1108</v>
      </c>
      <c r="F196" s="121" t="s">
        <v>1108</v>
      </c>
      <c r="G196" s="121" t="s">
        <v>1107</v>
      </c>
      <c r="H196" s="121" t="s">
        <v>1107</v>
      </c>
      <c r="I196" s="124"/>
      <c r="J196" s="124"/>
      <c r="K196" s="124"/>
      <c r="L196" s="124"/>
      <c r="M196" s="124"/>
      <c r="N196" s="121" t="s">
        <v>1108</v>
      </c>
      <c r="O196" s="121" t="s">
        <v>1107</v>
      </c>
      <c r="P196" s="121" t="s">
        <v>1107</v>
      </c>
      <c r="Q196" s="124"/>
      <c r="R196" s="124"/>
      <c r="S196" s="121" t="s">
        <v>1103</v>
      </c>
      <c r="T196" s="121" t="s">
        <v>1103</v>
      </c>
      <c r="U196" s="121" t="s">
        <v>1109</v>
      </c>
      <c r="V196" s="121" t="s">
        <v>1109</v>
      </c>
      <c r="W196" s="121"/>
      <c r="X196" s="121"/>
      <c r="Y196" s="121"/>
      <c r="Z196" s="121"/>
      <c r="AA196" s="121"/>
      <c r="AB196" s="121"/>
      <c r="AC196" s="131"/>
      <c r="AD196" s="132">
        <f t="shared" si="10"/>
        <v>26</v>
      </c>
      <c r="AE196" s="112">
        <v>52</v>
      </c>
      <c r="AF196" s="112">
        <f t="shared" si="8"/>
        <v>26</v>
      </c>
    </row>
    <row r="197" spans="1:32" ht="24.75" customHeight="1">
      <c r="A197" s="116" t="s">
        <v>1110</v>
      </c>
      <c r="B197" s="122"/>
      <c r="C197" s="122" t="s">
        <v>957</v>
      </c>
      <c r="D197" s="122" t="s">
        <v>957</v>
      </c>
      <c r="E197" s="121"/>
      <c r="F197" s="121" t="s">
        <v>1073</v>
      </c>
      <c r="G197" s="121" t="s">
        <v>1109</v>
      </c>
      <c r="H197" s="121" t="s">
        <v>1109</v>
      </c>
      <c r="I197" s="121" t="s">
        <v>1111</v>
      </c>
      <c r="J197" s="121" t="s">
        <v>1111</v>
      </c>
      <c r="K197" s="122" t="s">
        <v>957</v>
      </c>
      <c r="L197" s="122" t="s">
        <v>957</v>
      </c>
      <c r="M197" s="122" t="s">
        <v>1111</v>
      </c>
      <c r="N197" s="121" t="s">
        <v>1111</v>
      </c>
      <c r="O197" s="121" t="s">
        <v>1063</v>
      </c>
      <c r="P197" s="121" t="s">
        <v>1063</v>
      </c>
      <c r="Q197" s="121" t="s">
        <v>1112</v>
      </c>
      <c r="R197" s="121" t="s">
        <v>1112</v>
      </c>
      <c r="S197" s="122" t="s">
        <v>1014</v>
      </c>
      <c r="T197" s="122" t="s">
        <v>1014</v>
      </c>
      <c r="U197" s="121" t="s">
        <v>1113</v>
      </c>
      <c r="V197" s="121" t="s">
        <v>1113</v>
      </c>
      <c r="W197" s="124"/>
      <c r="X197" s="124"/>
      <c r="Y197" s="124"/>
      <c r="Z197" s="124"/>
      <c r="AA197" s="124"/>
      <c r="AB197" s="124"/>
      <c r="AC197" s="112"/>
      <c r="AD197" s="132">
        <f t="shared" si="10"/>
        <v>38</v>
      </c>
      <c r="AE197" s="112">
        <v>52</v>
      </c>
      <c r="AF197" s="112">
        <f t="shared" si="8"/>
        <v>14</v>
      </c>
    </row>
    <row r="198" spans="1:32" ht="24.75" customHeight="1">
      <c r="A198" s="116" t="s">
        <v>1114</v>
      </c>
      <c r="B198" s="122"/>
      <c r="C198" s="122" t="s">
        <v>1115</v>
      </c>
      <c r="D198" s="122" t="s">
        <v>1115</v>
      </c>
      <c r="E198" s="122" t="s">
        <v>1116</v>
      </c>
      <c r="F198" s="122" t="s">
        <v>1116</v>
      </c>
      <c r="G198" s="121" t="s">
        <v>1117</v>
      </c>
      <c r="H198" s="121" t="s">
        <v>1117</v>
      </c>
      <c r="I198" s="122" t="s">
        <v>1118</v>
      </c>
      <c r="J198" s="122" t="s">
        <v>1118</v>
      </c>
      <c r="K198" s="121" t="s">
        <v>1119</v>
      </c>
      <c r="L198" s="121" t="s">
        <v>1119</v>
      </c>
      <c r="M198" s="121" t="s">
        <v>1049</v>
      </c>
      <c r="N198" s="121" t="s">
        <v>1049</v>
      </c>
      <c r="O198" s="121" t="s">
        <v>1120</v>
      </c>
      <c r="P198" s="121" t="s">
        <v>1121</v>
      </c>
      <c r="Q198" s="123"/>
      <c r="R198" s="121"/>
      <c r="S198" s="122" t="s">
        <v>1122</v>
      </c>
      <c r="T198" s="122" t="s">
        <v>1122</v>
      </c>
      <c r="U198" s="122" t="s">
        <v>1119</v>
      </c>
      <c r="V198" s="122" t="s">
        <v>1119</v>
      </c>
      <c r="W198" s="121" t="s">
        <v>1123</v>
      </c>
      <c r="X198" s="121"/>
      <c r="Y198" s="121"/>
      <c r="Z198" s="121"/>
      <c r="AA198" s="121"/>
      <c r="AB198" s="121"/>
      <c r="AC198" s="131"/>
      <c r="AD198" s="132">
        <f t="shared" si="10"/>
        <v>38</v>
      </c>
      <c r="AE198" s="112">
        <v>52</v>
      </c>
      <c r="AF198" s="112">
        <f t="shared" si="8"/>
        <v>14</v>
      </c>
    </row>
    <row r="199" spans="1:32" ht="24.75" customHeight="1">
      <c r="A199" s="116" t="s">
        <v>1124</v>
      </c>
      <c r="B199" s="122"/>
      <c r="C199" s="121" t="s">
        <v>1117</v>
      </c>
      <c r="D199" s="121" t="s">
        <v>1117</v>
      </c>
      <c r="E199" s="121" t="s">
        <v>1125</v>
      </c>
      <c r="F199" s="121" t="s">
        <v>1125</v>
      </c>
      <c r="G199" s="122" t="s">
        <v>1119</v>
      </c>
      <c r="H199" s="122" t="s">
        <v>1119</v>
      </c>
      <c r="I199" s="122" t="s">
        <v>1115</v>
      </c>
      <c r="J199" s="122" t="s">
        <v>1115</v>
      </c>
      <c r="K199" s="121" t="s">
        <v>1117</v>
      </c>
      <c r="L199" s="121" t="s">
        <v>1117</v>
      </c>
      <c r="M199" s="121" t="s">
        <v>1126</v>
      </c>
      <c r="N199" s="121" t="s">
        <v>1126</v>
      </c>
      <c r="O199" s="122" t="s">
        <v>1127</v>
      </c>
      <c r="P199" s="122" t="s">
        <v>1127</v>
      </c>
      <c r="Q199" s="122" t="s">
        <v>1128</v>
      </c>
      <c r="R199" s="122" t="s">
        <v>1128</v>
      </c>
      <c r="S199" s="122" t="s">
        <v>1117</v>
      </c>
      <c r="T199" s="122" t="s">
        <v>1117</v>
      </c>
      <c r="U199" s="124"/>
      <c r="V199" s="122"/>
      <c r="W199" s="121"/>
      <c r="X199" s="121"/>
      <c r="Y199" s="121"/>
      <c r="Z199" s="121"/>
      <c r="AA199" s="121"/>
      <c r="AB199" s="121"/>
      <c r="AC199" s="131"/>
      <c r="AD199" s="132">
        <f t="shared" si="10"/>
        <v>36</v>
      </c>
      <c r="AE199" s="112">
        <v>52</v>
      </c>
      <c r="AF199" s="112">
        <f t="shared" si="8"/>
        <v>16</v>
      </c>
    </row>
    <row r="200" spans="1:32" ht="24.75" customHeight="1">
      <c r="A200" s="116" t="s">
        <v>1129</v>
      </c>
      <c r="B200" s="122"/>
      <c r="C200" s="122" t="s">
        <v>1119</v>
      </c>
      <c r="D200" s="122" t="s">
        <v>1119</v>
      </c>
      <c r="E200" s="121" t="s">
        <v>975</v>
      </c>
      <c r="F200" s="121" t="s">
        <v>975</v>
      </c>
      <c r="G200" s="124"/>
      <c r="H200" s="124"/>
      <c r="I200" s="122" t="s">
        <v>1130</v>
      </c>
      <c r="J200" s="122" t="s">
        <v>1130</v>
      </c>
      <c r="K200" s="121" t="s">
        <v>1120</v>
      </c>
      <c r="L200" s="121" t="s">
        <v>1120</v>
      </c>
      <c r="M200" s="122" t="s">
        <v>1116</v>
      </c>
      <c r="N200" s="122" t="s">
        <v>977</v>
      </c>
      <c r="O200" s="124"/>
      <c r="P200" s="124"/>
      <c r="Q200" s="121" t="s">
        <v>1125</v>
      </c>
      <c r="R200" s="121" t="s">
        <v>1125</v>
      </c>
      <c r="S200" s="121" t="s">
        <v>1121</v>
      </c>
      <c r="T200" s="121" t="s">
        <v>1121</v>
      </c>
      <c r="U200" s="121" t="s">
        <v>1112</v>
      </c>
      <c r="V200" s="121" t="s">
        <v>1112</v>
      </c>
      <c r="W200" s="121"/>
      <c r="X200" s="121"/>
      <c r="Y200" s="121"/>
      <c r="Z200" s="121"/>
      <c r="AA200" s="121"/>
      <c r="AB200" s="121"/>
      <c r="AC200" s="131"/>
      <c r="AD200" s="132">
        <f t="shared" si="10"/>
        <v>32</v>
      </c>
      <c r="AE200" s="112">
        <v>52</v>
      </c>
      <c r="AF200" s="112">
        <f t="shared" si="8"/>
        <v>20</v>
      </c>
    </row>
    <row r="201" spans="1:32" ht="24.75" customHeight="1">
      <c r="A201" s="116" t="s">
        <v>1131</v>
      </c>
      <c r="B201" s="122"/>
      <c r="C201" s="121" t="s">
        <v>1132</v>
      </c>
      <c r="D201" s="121" t="s">
        <v>1132</v>
      </c>
      <c r="E201" s="123"/>
      <c r="F201" s="123"/>
      <c r="G201" s="122" t="s">
        <v>1133</v>
      </c>
      <c r="H201" s="122" t="s">
        <v>1133</v>
      </c>
      <c r="I201" s="121" t="s">
        <v>1132</v>
      </c>
      <c r="J201" s="122" t="s">
        <v>970</v>
      </c>
      <c r="K201" s="121" t="s">
        <v>1134</v>
      </c>
      <c r="L201" s="121" t="s">
        <v>1134</v>
      </c>
      <c r="M201" s="121" t="s">
        <v>1125</v>
      </c>
      <c r="N201" s="121" t="s">
        <v>1125</v>
      </c>
      <c r="O201" s="121" t="s">
        <v>1097</v>
      </c>
      <c r="P201" s="122" t="s">
        <v>1134</v>
      </c>
      <c r="Q201" s="121" t="s">
        <v>1014</v>
      </c>
      <c r="R201" s="121" t="s">
        <v>1014</v>
      </c>
      <c r="S201" s="124"/>
      <c r="T201" s="124"/>
      <c r="U201" s="121" t="s">
        <v>1019</v>
      </c>
      <c r="V201" s="121" t="s">
        <v>1019</v>
      </c>
      <c r="W201" s="121" t="s">
        <v>1019</v>
      </c>
      <c r="X201" s="121" t="s">
        <v>1019</v>
      </c>
      <c r="Y201" s="121"/>
      <c r="Z201" s="121"/>
      <c r="AA201" s="121"/>
      <c r="AB201" s="121"/>
      <c r="AC201" s="131"/>
      <c r="AD201" s="132">
        <f t="shared" si="10"/>
        <v>36</v>
      </c>
      <c r="AE201" s="112">
        <v>52</v>
      </c>
      <c r="AF201" s="112">
        <f t="shared" si="8"/>
        <v>16</v>
      </c>
    </row>
    <row r="202" spans="1:32" ht="24.75" customHeight="1">
      <c r="A202" s="116" t="s">
        <v>1135</v>
      </c>
      <c r="B202" s="122"/>
      <c r="C202" s="123" t="s">
        <v>1116</v>
      </c>
      <c r="D202" s="121" t="s">
        <v>1126</v>
      </c>
      <c r="E202" s="121" t="s">
        <v>1036</v>
      </c>
      <c r="F202" s="121" t="s">
        <v>1036</v>
      </c>
      <c r="G202" s="121" t="s">
        <v>955</v>
      </c>
      <c r="H202" s="121" t="s">
        <v>955</v>
      </c>
      <c r="I202" s="121" t="s">
        <v>1126</v>
      </c>
      <c r="J202" s="122" t="s">
        <v>1119</v>
      </c>
      <c r="K202" s="122" t="s">
        <v>1132</v>
      </c>
      <c r="L202" s="122" t="s">
        <v>1132</v>
      </c>
      <c r="M202" s="121" t="s">
        <v>1136</v>
      </c>
      <c r="N202" s="121" t="s">
        <v>1136</v>
      </c>
      <c r="O202" s="121" t="s">
        <v>1123</v>
      </c>
      <c r="P202" s="121" t="s">
        <v>1123</v>
      </c>
      <c r="Q202" s="122" t="s">
        <v>1040</v>
      </c>
      <c r="R202" s="121" t="s">
        <v>1040</v>
      </c>
      <c r="S202" s="122" t="s">
        <v>1133</v>
      </c>
      <c r="T202" s="122" t="s">
        <v>1133</v>
      </c>
      <c r="U202" s="121"/>
      <c r="V202" s="122"/>
      <c r="W202" s="121"/>
      <c r="X202" s="121"/>
      <c r="Y202" s="121"/>
      <c r="Z202" s="121"/>
      <c r="AA202" s="121"/>
      <c r="AB202" s="121"/>
      <c r="AC202" s="131"/>
      <c r="AD202" s="132">
        <f t="shared" si="10"/>
        <v>36</v>
      </c>
      <c r="AE202" s="112">
        <v>52</v>
      </c>
      <c r="AF202" s="112">
        <f t="shared" si="8"/>
        <v>16</v>
      </c>
    </row>
    <row r="203" spans="1:32" ht="24.75" customHeight="1">
      <c r="A203" s="116" t="s">
        <v>1137</v>
      </c>
      <c r="B203" s="122"/>
      <c r="C203" s="122" t="s">
        <v>1138</v>
      </c>
      <c r="D203" s="122" t="s">
        <v>1138</v>
      </c>
      <c r="E203" s="121" t="s">
        <v>956</v>
      </c>
      <c r="F203" s="121" t="s">
        <v>963</v>
      </c>
      <c r="G203" s="121" t="s">
        <v>1103</v>
      </c>
      <c r="H203" s="121" t="s">
        <v>1103</v>
      </c>
      <c r="I203" s="121" t="s">
        <v>1139</v>
      </c>
      <c r="J203" s="121" t="s">
        <v>1139</v>
      </c>
      <c r="K203" s="121" t="s">
        <v>1138</v>
      </c>
      <c r="L203" s="122" t="s">
        <v>1138</v>
      </c>
      <c r="M203" s="122" t="s">
        <v>1130</v>
      </c>
      <c r="N203" s="122" t="s">
        <v>1130</v>
      </c>
      <c r="O203" s="122" t="s">
        <v>1138</v>
      </c>
      <c r="P203" s="122" t="s">
        <v>1138</v>
      </c>
      <c r="Q203" s="121" t="s">
        <v>1140</v>
      </c>
      <c r="R203" s="121" t="s">
        <v>1140</v>
      </c>
      <c r="S203" s="122" t="s">
        <v>1138</v>
      </c>
      <c r="T203" s="122" t="s">
        <v>1138</v>
      </c>
      <c r="U203" s="122" t="s">
        <v>1141</v>
      </c>
      <c r="V203" s="122" t="s">
        <v>1141</v>
      </c>
      <c r="W203" s="121"/>
      <c r="X203" s="121"/>
      <c r="Y203" s="121"/>
      <c r="Z203" s="121"/>
      <c r="AA203" s="121"/>
      <c r="AB203" s="121"/>
      <c r="AC203" s="131"/>
      <c r="AD203" s="132">
        <f t="shared" si="10"/>
        <v>40</v>
      </c>
      <c r="AE203" s="112">
        <v>52</v>
      </c>
      <c r="AF203" s="112">
        <f t="shared" si="8"/>
        <v>12</v>
      </c>
    </row>
    <row r="204" spans="1:32" ht="24.75" customHeight="1">
      <c r="A204" s="116" t="s">
        <v>1142</v>
      </c>
      <c r="B204" s="122"/>
      <c r="C204" s="121" t="s">
        <v>1109</v>
      </c>
      <c r="D204" s="121" t="s">
        <v>1109</v>
      </c>
      <c r="E204" s="121" t="s">
        <v>1019</v>
      </c>
      <c r="F204" s="121" t="s">
        <v>1019</v>
      </c>
      <c r="G204" s="121" t="s">
        <v>1113</v>
      </c>
      <c r="H204" s="122" t="s">
        <v>1113</v>
      </c>
      <c r="I204" s="122" t="s">
        <v>1116</v>
      </c>
      <c r="J204" s="122" t="s">
        <v>1116</v>
      </c>
      <c r="K204" s="122" t="s">
        <v>1141</v>
      </c>
      <c r="L204" s="122" t="s">
        <v>1141</v>
      </c>
      <c r="M204" s="122" t="s">
        <v>1001</v>
      </c>
      <c r="N204" s="122" t="s">
        <v>1001</v>
      </c>
      <c r="O204" s="121"/>
      <c r="P204" s="121"/>
      <c r="Q204" s="123"/>
      <c r="R204" s="124"/>
      <c r="S204" s="123"/>
      <c r="T204" s="123"/>
      <c r="U204" s="124"/>
      <c r="V204" s="124"/>
      <c r="W204" s="121" t="s">
        <v>996</v>
      </c>
      <c r="X204" s="122" t="s">
        <v>996</v>
      </c>
      <c r="Y204" s="122"/>
      <c r="Z204" s="122"/>
      <c r="AA204" s="122"/>
      <c r="AB204" s="122"/>
      <c r="AC204" s="135"/>
      <c r="AD204" s="132">
        <f t="shared" si="10"/>
        <v>28</v>
      </c>
      <c r="AE204" s="112">
        <v>52</v>
      </c>
      <c r="AF204" s="112">
        <f t="shared" si="8"/>
        <v>24</v>
      </c>
    </row>
    <row r="205" spans="1:32" ht="24.75" customHeight="1">
      <c r="A205" s="116" t="s">
        <v>1143</v>
      </c>
      <c r="B205" s="122"/>
      <c r="C205" s="122" t="s">
        <v>1144</v>
      </c>
      <c r="D205" s="122" t="s">
        <v>1144</v>
      </c>
      <c r="E205" s="122" t="s">
        <v>1145</v>
      </c>
      <c r="F205" s="122" t="s">
        <v>1145</v>
      </c>
      <c r="G205" s="123"/>
      <c r="H205" s="123"/>
      <c r="I205" s="121" t="s">
        <v>1105</v>
      </c>
      <c r="J205" s="121" t="s">
        <v>1105</v>
      </c>
      <c r="K205" s="121" t="s">
        <v>1103</v>
      </c>
      <c r="L205" s="121" t="s">
        <v>1103</v>
      </c>
      <c r="M205" s="121" t="s">
        <v>1057</v>
      </c>
      <c r="N205" s="121" t="s">
        <v>1057</v>
      </c>
      <c r="O205" s="122" t="s">
        <v>1144</v>
      </c>
      <c r="P205" s="122" t="s">
        <v>1144</v>
      </c>
      <c r="Q205" s="121" t="s">
        <v>1105</v>
      </c>
      <c r="R205" s="121" t="s">
        <v>1105</v>
      </c>
      <c r="S205" s="122" t="s">
        <v>1144</v>
      </c>
      <c r="T205" s="122" t="s">
        <v>1144</v>
      </c>
      <c r="U205" s="122"/>
      <c r="V205" s="122"/>
      <c r="W205" s="121"/>
      <c r="X205" s="121"/>
      <c r="Y205" s="121"/>
      <c r="Z205" s="121"/>
      <c r="AA205" s="121"/>
      <c r="AB205" s="121"/>
      <c r="AC205" s="131"/>
      <c r="AD205" s="132">
        <f t="shared" si="10"/>
        <v>32</v>
      </c>
      <c r="AE205" s="112">
        <v>52</v>
      </c>
      <c r="AF205" s="112">
        <f t="shared" si="8"/>
        <v>20</v>
      </c>
    </row>
    <row r="206" spans="1:32" ht="24.75" customHeight="1">
      <c r="A206" s="116" t="s">
        <v>1146</v>
      </c>
      <c r="B206" s="122"/>
      <c r="C206" s="122" t="s">
        <v>1145</v>
      </c>
      <c r="D206" s="122" t="s">
        <v>1145</v>
      </c>
      <c r="E206" s="121" t="s">
        <v>1147</v>
      </c>
      <c r="F206" s="121" t="s">
        <v>1147</v>
      </c>
      <c r="G206" s="122" t="s">
        <v>1145</v>
      </c>
      <c r="H206" s="122" t="s">
        <v>1145</v>
      </c>
      <c r="I206" s="121" t="s">
        <v>1148</v>
      </c>
      <c r="J206" s="121" t="s">
        <v>1148</v>
      </c>
      <c r="K206" s="121" t="s">
        <v>1052</v>
      </c>
      <c r="L206" s="121" t="s">
        <v>1052</v>
      </c>
      <c r="M206" s="121" t="s">
        <v>1109</v>
      </c>
      <c r="N206" s="121" t="s">
        <v>1109</v>
      </c>
      <c r="O206" s="122" t="s">
        <v>1001</v>
      </c>
      <c r="P206" s="122" t="s">
        <v>1001</v>
      </c>
      <c r="Q206" s="121" t="s">
        <v>1052</v>
      </c>
      <c r="R206" s="121" t="s">
        <v>1052</v>
      </c>
      <c r="S206" s="121" t="s">
        <v>996</v>
      </c>
      <c r="T206" s="121" t="s">
        <v>996</v>
      </c>
      <c r="U206" s="121" t="s">
        <v>1089</v>
      </c>
      <c r="V206" s="121" t="s">
        <v>1089</v>
      </c>
      <c r="W206" s="121"/>
      <c r="X206" s="121"/>
      <c r="Y206" s="121"/>
      <c r="Z206" s="121"/>
      <c r="AA206" s="121"/>
      <c r="AB206" s="121"/>
      <c r="AC206" s="131"/>
      <c r="AD206" s="132">
        <f t="shared" si="10"/>
        <v>40</v>
      </c>
      <c r="AE206" s="112">
        <v>52</v>
      </c>
      <c r="AF206" s="112">
        <f t="shared" si="8"/>
        <v>12</v>
      </c>
    </row>
    <row r="207" spans="1:32" ht="24.75" customHeight="1">
      <c r="A207" s="116" t="s">
        <v>1149</v>
      </c>
      <c r="B207" s="122"/>
      <c r="C207" s="121"/>
      <c r="D207" s="123"/>
      <c r="E207" s="122" t="s">
        <v>1112</v>
      </c>
      <c r="F207" s="122" t="s">
        <v>1112</v>
      </c>
      <c r="G207" s="121" t="s">
        <v>1147</v>
      </c>
      <c r="H207" s="121" t="s">
        <v>1147</v>
      </c>
      <c r="I207" s="124"/>
      <c r="J207" s="122"/>
      <c r="K207" s="122" t="s">
        <v>1145</v>
      </c>
      <c r="L207" s="122" t="s">
        <v>1145</v>
      </c>
      <c r="M207" s="123"/>
      <c r="N207" s="123"/>
      <c r="O207" s="121" t="s">
        <v>1150</v>
      </c>
      <c r="P207" s="121" t="s">
        <v>1150</v>
      </c>
      <c r="Q207" s="122" t="s">
        <v>1001</v>
      </c>
      <c r="R207" s="122" t="s">
        <v>1001</v>
      </c>
      <c r="S207" s="121" t="s">
        <v>1136</v>
      </c>
      <c r="T207" s="121" t="s">
        <v>1136</v>
      </c>
      <c r="U207" s="121" t="s">
        <v>1136</v>
      </c>
      <c r="V207" s="121" t="s">
        <v>1136</v>
      </c>
      <c r="W207" s="121"/>
      <c r="X207" s="121"/>
      <c r="Y207" s="121"/>
      <c r="Z207" s="121"/>
      <c r="AA207" s="121"/>
      <c r="AB207" s="121"/>
      <c r="AC207" s="131"/>
      <c r="AD207" s="132">
        <f t="shared" si="10"/>
        <v>28</v>
      </c>
      <c r="AE207" s="112">
        <v>52</v>
      </c>
      <c r="AF207" s="112">
        <f t="shared" si="8"/>
        <v>24</v>
      </c>
    </row>
    <row r="208" spans="1:32" ht="24.75" customHeight="1">
      <c r="A208" s="141" t="s">
        <v>1151</v>
      </c>
      <c r="B208" s="122"/>
      <c r="C208" s="122" t="s">
        <v>1112</v>
      </c>
      <c r="D208" s="122" t="s">
        <v>1112</v>
      </c>
      <c r="E208" s="122" t="s">
        <v>1074</v>
      </c>
      <c r="F208" s="122" t="s">
        <v>1074</v>
      </c>
      <c r="G208" s="121" t="s">
        <v>1152</v>
      </c>
      <c r="H208" s="121" t="s">
        <v>1152</v>
      </c>
      <c r="I208" s="121" t="s">
        <v>1112</v>
      </c>
      <c r="J208" s="121" t="s">
        <v>1112</v>
      </c>
      <c r="K208" s="121" t="s">
        <v>1067</v>
      </c>
      <c r="L208" s="121" t="s">
        <v>1067</v>
      </c>
      <c r="M208" s="121" t="s">
        <v>1153</v>
      </c>
      <c r="N208" s="121" t="s">
        <v>1153</v>
      </c>
      <c r="O208" s="124" t="s">
        <v>1147</v>
      </c>
      <c r="P208" s="124" t="s">
        <v>1147</v>
      </c>
      <c r="Q208" s="123"/>
      <c r="R208" s="123"/>
      <c r="S208" s="122" t="s">
        <v>971</v>
      </c>
      <c r="T208" s="121" t="s">
        <v>1058</v>
      </c>
      <c r="U208" s="121" t="s">
        <v>1147</v>
      </c>
      <c r="V208" s="121" t="s">
        <v>1147</v>
      </c>
      <c r="W208" s="121" t="s">
        <v>1147</v>
      </c>
      <c r="X208" s="121" t="s">
        <v>1147</v>
      </c>
      <c r="Y208" s="121"/>
      <c r="Z208" s="121"/>
      <c r="AA208" s="121"/>
      <c r="AB208" s="121"/>
      <c r="AC208" s="131"/>
      <c r="AD208" s="132">
        <f t="shared" si="10"/>
        <v>40</v>
      </c>
      <c r="AE208" s="112">
        <v>52</v>
      </c>
      <c r="AF208" s="112">
        <f t="shared" si="8"/>
        <v>12</v>
      </c>
    </row>
    <row r="209" spans="1:31" ht="24.75" customHeight="1">
      <c r="A209" s="142"/>
      <c r="B209" s="122"/>
      <c r="C209" s="122"/>
      <c r="D209" s="122"/>
      <c r="E209" s="122"/>
      <c r="F209" s="122"/>
      <c r="G209" s="121"/>
      <c r="H209" s="121"/>
      <c r="I209" s="121"/>
      <c r="J209" s="121"/>
      <c r="K209" s="121" t="s">
        <v>1112</v>
      </c>
      <c r="L209" s="121" t="s">
        <v>1112</v>
      </c>
      <c r="M209" s="121"/>
      <c r="N209" s="121"/>
      <c r="O209" s="124"/>
      <c r="P209" s="124"/>
      <c r="Q209" s="123"/>
      <c r="R209" s="123"/>
      <c r="S209" s="122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31"/>
      <c r="AD209" s="132" t="s">
        <v>966</v>
      </c>
      <c r="AE209" s="112">
        <v>0</v>
      </c>
    </row>
    <row r="210" spans="1:32" ht="24.75" customHeight="1">
      <c r="A210" s="116" t="s">
        <v>1154</v>
      </c>
      <c r="B210" s="122"/>
      <c r="C210" s="121"/>
      <c r="D210" s="122"/>
      <c r="E210" s="122"/>
      <c r="F210" s="121"/>
      <c r="G210" s="123"/>
      <c r="H210" s="123"/>
      <c r="I210" s="121"/>
      <c r="J210" s="122"/>
      <c r="K210" s="122"/>
      <c r="L210" s="121"/>
      <c r="M210" s="121"/>
      <c r="N210" s="121"/>
      <c r="O210" s="122"/>
      <c r="P210" s="122"/>
      <c r="Q210" s="123"/>
      <c r="R210" s="123"/>
      <c r="S210" s="121" t="s">
        <v>1145</v>
      </c>
      <c r="T210" s="121" t="s">
        <v>1145</v>
      </c>
      <c r="U210" s="123"/>
      <c r="V210" s="123"/>
      <c r="W210" s="123"/>
      <c r="X210" s="123"/>
      <c r="Y210" s="123"/>
      <c r="Z210" s="123"/>
      <c r="AA210" s="123"/>
      <c r="AB210" s="123"/>
      <c r="AC210" s="131"/>
      <c r="AD210" s="132">
        <f t="shared" si="10"/>
        <v>4</v>
      </c>
      <c r="AE210" s="112">
        <v>52</v>
      </c>
      <c r="AF210" s="112">
        <f t="shared" si="8"/>
        <v>48</v>
      </c>
    </row>
    <row r="211" spans="1:32" ht="24.75" customHeight="1">
      <c r="A211" s="116" t="s">
        <v>1155</v>
      </c>
      <c r="B211" s="122"/>
      <c r="C211" s="122"/>
      <c r="D211" s="122"/>
      <c r="E211" s="121"/>
      <c r="F211" s="121"/>
      <c r="G211" s="121"/>
      <c r="H211" s="121"/>
      <c r="I211" s="121"/>
      <c r="J211" s="121"/>
      <c r="K211" s="121"/>
      <c r="L211" s="121"/>
      <c r="M211" s="122"/>
      <c r="N211" s="121"/>
      <c r="O211" s="121"/>
      <c r="P211" s="121"/>
      <c r="Q211" s="121"/>
      <c r="R211" s="122"/>
      <c r="S211" s="122" t="s">
        <v>1141</v>
      </c>
      <c r="T211" s="122" t="s">
        <v>1141</v>
      </c>
      <c r="U211" s="121"/>
      <c r="V211" s="121"/>
      <c r="W211" s="121"/>
      <c r="X211" s="121"/>
      <c r="Y211" s="121"/>
      <c r="Z211" s="121"/>
      <c r="AA211" s="121"/>
      <c r="AB211" s="121"/>
      <c r="AC211" s="131"/>
      <c r="AD211" s="132">
        <f t="shared" si="10"/>
        <v>4</v>
      </c>
      <c r="AE211" s="112">
        <v>52</v>
      </c>
      <c r="AF211" s="112">
        <f t="shared" si="8"/>
        <v>48</v>
      </c>
    </row>
    <row r="212" spans="1:32" ht="24.75" customHeight="1">
      <c r="A212" s="116" t="s">
        <v>1156</v>
      </c>
      <c r="B212" s="122"/>
      <c r="C212" s="121"/>
      <c r="D212" s="121"/>
      <c r="E212" s="121"/>
      <c r="F212" s="121"/>
      <c r="G212" s="122"/>
      <c r="H212" s="122"/>
      <c r="I212" s="121"/>
      <c r="J212" s="122"/>
      <c r="K212" s="121"/>
      <c r="L212" s="121"/>
      <c r="M212" s="121"/>
      <c r="N212" s="121"/>
      <c r="O212" s="121"/>
      <c r="P212" s="121"/>
      <c r="Q212" s="122"/>
      <c r="R212" s="122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31"/>
      <c r="AD212" s="132">
        <f t="shared" si="10"/>
        <v>0</v>
      </c>
      <c r="AE212" s="112">
        <v>52</v>
      </c>
      <c r="AF212" s="112">
        <f t="shared" si="8"/>
        <v>52</v>
      </c>
    </row>
    <row r="213" spans="1:32" ht="24.75" customHeight="1">
      <c r="A213" s="116" t="s">
        <v>1157</v>
      </c>
      <c r="B213" s="122"/>
      <c r="C213" s="122"/>
      <c r="D213" s="122"/>
      <c r="E213" s="121"/>
      <c r="F213" s="121"/>
      <c r="G213" s="121"/>
      <c r="H213" s="121"/>
      <c r="I213" s="121"/>
      <c r="J213" s="121"/>
      <c r="K213" s="122"/>
      <c r="L213" s="122"/>
      <c r="M213" s="121"/>
      <c r="N213" s="121"/>
      <c r="O213" s="122"/>
      <c r="P213" s="122"/>
      <c r="Q213" s="121"/>
      <c r="R213" s="122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31"/>
      <c r="AD213" s="132">
        <f t="shared" si="10"/>
        <v>0</v>
      </c>
      <c r="AE213" s="112">
        <v>52</v>
      </c>
      <c r="AF213" s="112">
        <f t="shared" si="8"/>
        <v>52</v>
      </c>
    </row>
    <row r="214" spans="1:32" ht="24.75" customHeight="1">
      <c r="A214" s="116" t="s">
        <v>1158</v>
      </c>
      <c r="B214" s="122"/>
      <c r="C214" s="121"/>
      <c r="D214" s="121"/>
      <c r="E214" s="122"/>
      <c r="F214" s="122"/>
      <c r="G214" s="122"/>
      <c r="H214" s="122"/>
      <c r="I214" s="121"/>
      <c r="J214" s="121"/>
      <c r="K214" s="121"/>
      <c r="L214" s="122"/>
      <c r="M214" s="121"/>
      <c r="N214" s="121"/>
      <c r="O214" s="122"/>
      <c r="P214" s="122"/>
      <c r="Q214" s="122"/>
      <c r="R214" s="121"/>
      <c r="S214" s="122"/>
      <c r="T214" s="122"/>
      <c r="U214" s="121"/>
      <c r="V214" s="121"/>
      <c r="W214" s="121"/>
      <c r="X214" s="121"/>
      <c r="Y214" s="121"/>
      <c r="Z214" s="121"/>
      <c r="AA214" s="121"/>
      <c r="AB214" s="121"/>
      <c r="AC214" s="131"/>
      <c r="AD214" s="132">
        <f t="shared" si="10"/>
        <v>0</v>
      </c>
      <c r="AE214" s="112">
        <v>52</v>
      </c>
      <c r="AF214" s="112">
        <f t="shared" si="8"/>
        <v>52</v>
      </c>
    </row>
    <row r="215" spans="1:32" ht="24.75" customHeight="1">
      <c r="A215" s="116" t="s">
        <v>1159</v>
      </c>
      <c r="B215" s="122"/>
      <c r="C215" s="122"/>
      <c r="D215" s="122"/>
      <c r="E215" s="122" t="s">
        <v>1141</v>
      </c>
      <c r="F215" s="122" t="s">
        <v>1141</v>
      </c>
      <c r="G215" s="121"/>
      <c r="H215" s="121"/>
      <c r="I215" s="121" t="s">
        <v>956</v>
      </c>
      <c r="J215" s="121" t="s">
        <v>952</v>
      </c>
      <c r="K215" s="121"/>
      <c r="L215" s="121"/>
      <c r="M215" s="121" t="s">
        <v>963</v>
      </c>
      <c r="N215" s="121" t="s">
        <v>952</v>
      </c>
      <c r="O215" s="121" t="s">
        <v>953</v>
      </c>
      <c r="P215" s="121"/>
      <c r="Q215" s="121" t="s">
        <v>956</v>
      </c>
      <c r="R215" s="122"/>
      <c r="S215" s="121"/>
      <c r="T215" s="121"/>
      <c r="U215" s="121"/>
      <c r="V215" s="121" t="s">
        <v>953</v>
      </c>
      <c r="W215" s="121" t="s">
        <v>963</v>
      </c>
      <c r="X215" s="121"/>
      <c r="Y215" s="121"/>
      <c r="Z215" s="121"/>
      <c r="AA215" s="121"/>
      <c r="AB215" s="121"/>
      <c r="AC215" s="131"/>
      <c r="AD215" s="132">
        <f t="shared" si="10"/>
        <v>20</v>
      </c>
      <c r="AE215" s="112">
        <v>52</v>
      </c>
      <c r="AF215" s="112">
        <f t="shared" si="8"/>
        <v>32</v>
      </c>
    </row>
    <row r="216" spans="1:32" ht="24.75" customHeight="1">
      <c r="A216" s="116" t="s">
        <v>1160</v>
      </c>
      <c r="B216" s="122"/>
      <c r="C216" s="122"/>
      <c r="D216" s="122"/>
      <c r="E216" s="121"/>
      <c r="F216" s="121"/>
      <c r="G216" s="121"/>
      <c r="H216" s="121"/>
      <c r="I216" s="122"/>
      <c r="J216" s="122"/>
      <c r="K216" s="121"/>
      <c r="L216" s="121"/>
      <c r="M216" s="122"/>
      <c r="N216" s="122"/>
      <c r="O216" s="121"/>
      <c r="P216" s="121"/>
      <c r="Q216" s="122"/>
      <c r="R216" s="121"/>
      <c r="S216" s="122"/>
      <c r="T216" s="122"/>
      <c r="U216" s="121"/>
      <c r="V216" s="121"/>
      <c r="W216" s="121"/>
      <c r="X216" s="121"/>
      <c r="Y216" s="121"/>
      <c r="Z216" s="121"/>
      <c r="AA216" s="121"/>
      <c r="AB216" s="121"/>
      <c r="AC216" s="131"/>
      <c r="AD216" s="132">
        <f t="shared" si="10"/>
        <v>0</v>
      </c>
      <c r="AE216" s="112">
        <v>52</v>
      </c>
      <c r="AF216" s="112">
        <f t="shared" si="8"/>
        <v>52</v>
      </c>
    </row>
    <row r="217" spans="1:32" ht="24.75" customHeight="1">
      <c r="A217" s="116" t="s">
        <v>1161</v>
      </c>
      <c r="B217" s="122"/>
      <c r="C217" s="122"/>
      <c r="D217" s="122"/>
      <c r="E217" s="121"/>
      <c r="F217" s="121"/>
      <c r="G217" s="122"/>
      <c r="H217" s="122"/>
      <c r="I217" s="122"/>
      <c r="J217" s="122"/>
      <c r="K217" s="121"/>
      <c r="L217" s="121"/>
      <c r="M217" s="121"/>
      <c r="N217" s="121"/>
      <c r="O217" s="122"/>
      <c r="P217" s="121"/>
      <c r="Q217" s="122"/>
      <c r="R217" s="122"/>
      <c r="S217" s="122"/>
      <c r="T217" s="122"/>
      <c r="U217" s="121"/>
      <c r="V217" s="121"/>
      <c r="W217" s="121"/>
      <c r="X217" s="121"/>
      <c r="Y217" s="121"/>
      <c r="Z217" s="121"/>
      <c r="AA217" s="121"/>
      <c r="AB217" s="121"/>
      <c r="AC217" s="131"/>
      <c r="AD217" s="132">
        <f t="shared" si="10"/>
        <v>0</v>
      </c>
      <c r="AE217" s="112">
        <v>52</v>
      </c>
      <c r="AF217" s="112">
        <f t="shared" si="8"/>
        <v>52</v>
      </c>
    </row>
    <row r="218" spans="1:32" ht="24.75" customHeight="1">
      <c r="A218" s="116" t="s">
        <v>1162</v>
      </c>
      <c r="B218" s="122"/>
      <c r="C218" s="122"/>
      <c r="D218" s="122"/>
      <c r="E218" s="122"/>
      <c r="F218" s="122"/>
      <c r="G218" s="121"/>
      <c r="H218" s="121"/>
      <c r="I218" s="121"/>
      <c r="J218" s="121"/>
      <c r="K218" s="122"/>
      <c r="L218" s="122"/>
      <c r="M218" s="122"/>
      <c r="N218" s="121"/>
      <c r="O218" s="121"/>
      <c r="P218" s="121"/>
      <c r="Q218" s="122"/>
      <c r="R218" s="122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31"/>
      <c r="AD218" s="132">
        <f t="shared" si="10"/>
        <v>0</v>
      </c>
      <c r="AE218" s="112">
        <v>52</v>
      </c>
      <c r="AF218" s="112">
        <f t="shared" si="8"/>
        <v>52</v>
      </c>
    </row>
    <row r="219" spans="1:32" ht="24.75" customHeight="1">
      <c r="A219" s="116" t="s">
        <v>1163</v>
      </c>
      <c r="B219" s="122"/>
      <c r="C219" s="122"/>
      <c r="D219" s="121"/>
      <c r="E219" s="122"/>
      <c r="F219" s="122"/>
      <c r="G219" s="122"/>
      <c r="H219" s="122"/>
      <c r="I219" s="121"/>
      <c r="J219" s="121"/>
      <c r="K219" s="122"/>
      <c r="L219" s="122"/>
      <c r="M219" s="122"/>
      <c r="N219" s="122"/>
      <c r="O219" s="121"/>
      <c r="P219" s="122"/>
      <c r="Q219" s="122"/>
      <c r="R219" s="121"/>
      <c r="S219" s="122"/>
      <c r="T219" s="122"/>
      <c r="U219" s="121"/>
      <c r="V219" s="121"/>
      <c r="W219" s="121"/>
      <c r="X219" s="121"/>
      <c r="Y219" s="121"/>
      <c r="Z219" s="121"/>
      <c r="AA219" s="121"/>
      <c r="AB219" s="121"/>
      <c r="AC219" s="131"/>
      <c r="AD219" s="132">
        <f t="shared" si="10"/>
        <v>0</v>
      </c>
      <c r="AE219" s="112">
        <v>52</v>
      </c>
      <c r="AF219" s="112">
        <f t="shared" si="8"/>
        <v>52</v>
      </c>
    </row>
    <row r="220" spans="1:32" ht="24.75" customHeight="1">
      <c r="A220" s="116" t="s">
        <v>1164</v>
      </c>
      <c r="B220" s="122"/>
      <c r="C220" s="121"/>
      <c r="D220" s="122"/>
      <c r="E220" s="122"/>
      <c r="F220" s="122"/>
      <c r="G220" s="122"/>
      <c r="H220" s="122"/>
      <c r="I220" s="122"/>
      <c r="J220" s="122"/>
      <c r="K220" s="121"/>
      <c r="L220" s="121"/>
      <c r="M220" s="121" t="s">
        <v>965</v>
      </c>
      <c r="N220" s="121"/>
      <c r="O220" s="121"/>
      <c r="P220" s="123"/>
      <c r="Q220" s="121"/>
      <c r="R220" s="121"/>
      <c r="S220" s="123"/>
      <c r="T220" s="122" t="s">
        <v>965</v>
      </c>
      <c r="U220" s="121"/>
      <c r="V220" s="121"/>
      <c r="W220" s="121"/>
      <c r="X220" s="121"/>
      <c r="Y220" s="121"/>
      <c r="Z220" s="121"/>
      <c r="AA220" s="121"/>
      <c r="AB220" s="121"/>
      <c r="AC220" s="131"/>
      <c r="AD220" s="132">
        <f t="shared" si="10"/>
        <v>4</v>
      </c>
      <c r="AE220" s="112">
        <v>52</v>
      </c>
      <c r="AF220" s="112">
        <f t="shared" si="8"/>
        <v>48</v>
      </c>
    </row>
    <row r="221" spans="1:32" ht="24.75" customHeight="1">
      <c r="A221" s="122" t="s">
        <v>1165</v>
      </c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44" t="s">
        <v>1166</v>
      </c>
      <c r="Y221" s="151"/>
      <c r="Z221" s="151"/>
      <c r="AA221" s="151"/>
      <c r="AB221" s="152"/>
      <c r="AC221" s="153"/>
      <c r="AD221" s="154">
        <f>SUM(AD192:AD220)</f>
        <v>622</v>
      </c>
      <c r="AE221" s="155">
        <f>SUM(AE192:AE220)</f>
        <v>1456</v>
      </c>
      <c r="AF221" s="155">
        <f>SUM(AF192:AF220)</f>
        <v>834</v>
      </c>
    </row>
    <row r="222" spans="1:32" ht="24.75" customHeight="1">
      <c r="A222" s="116" t="s">
        <v>1167</v>
      </c>
      <c r="B222" s="122"/>
      <c r="C222" s="122" t="s">
        <v>1168</v>
      </c>
      <c r="D222" s="122" t="s">
        <v>1168</v>
      </c>
      <c r="E222" s="122" t="s">
        <v>1098</v>
      </c>
      <c r="F222" s="121" t="s">
        <v>1098</v>
      </c>
      <c r="G222" s="122" t="s">
        <v>1168</v>
      </c>
      <c r="H222" s="122" t="s">
        <v>1168</v>
      </c>
      <c r="I222" s="122" t="s">
        <v>1098</v>
      </c>
      <c r="J222" s="122" t="s">
        <v>1098</v>
      </c>
      <c r="K222" s="122"/>
      <c r="L222" s="122"/>
      <c r="M222" s="121"/>
      <c r="N222" s="121"/>
      <c r="O222" s="121" t="s">
        <v>1168</v>
      </c>
      <c r="P222" s="121" t="s">
        <v>1168</v>
      </c>
      <c r="Q222" s="121" t="s">
        <v>1098</v>
      </c>
      <c r="R222" s="121"/>
      <c r="S222" s="123"/>
      <c r="T222" s="123"/>
      <c r="U222" s="121"/>
      <c r="V222" s="121"/>
      <c r="W222" s="121"/>
      <c r="X222" s="121"/>
      <c r="Y222" s="121"/>
      <c r="Z222" s="121"/>
      <c r="AA222" s="121"/>
      <c r="AB222" s="121"/>
      <c r="AC222" s="131"/>
      <c r="AD222" s="149">
        <f>2*COUNTA(C222:AB222)</f>
        <v>22</v>
      </c>
      <c r="AE222" s="112">
        <v>52</v>
      </c>
      <c r="AF222" s="112">
        <f aca="true" t="shared" si="11" ref="AF222:AF269">AE222-AD222</f>
        <v>30</v>
      </c>
    </row>
    <row r="223" spans="1:32" ht="24.75" customHeight="1">
      <c r="A223" s="116" t="s">
        <v>1169</v>
      </c>
      <c r="B223" s="122"/>
      <c r="C223" s="122" t="s">
        <v>1170</v>
      </c>
      <c r="D223" s="122" t="s">
        <v>1170</v>
      </c>
      <c r="E223" s="122"/>
      <c r="F223" s="122"/>
      <c r="G223" s="121" t="s">
        <v>1170</v>
      </c>
      <c r="H223" s="121" t="s">
        <v>1170</v>
      </c>
      <c r="I223" s="124"/>
      <c r="J223" s="122"/>
      <c r="K223" s="122"/>
      <c r="L223" s="122"/>
      <c r="M223" s="122"/>
      <c r="N223" s="122"/>
      <c r="O223" s="121"/>
      <c r="P223" s="121"/>
      <c r="Q223" s="121"/>
      <c r="R223" s="121"/>
      <c r="S223" s="122" t="s">
        <v>1170</v>
      </c>
      <c r="T223" s="122" t="s">
        <v>1170</v>
      </c>
      <c r="U223" s="121"/>
      <c r="V223" s="121"/>
      <c r="W223" s="121"/>
      <c r="X223" s="121"/>
      <c r="Y223" s="121"/>
      <c r="Z223" s="121"/>
      <c r="AA223" s="121"/>
      <c r="AB223" s="121"/>
      <c r="AC223" s="131"/>
      <c r="AD223" s="149">
        <f>2*COUNTA(C223:AB223)</f>
        <v>12</v>
      </c>
      <c r="AE223" s="112">
        <v>52</v>
      </c>
      <c r="AF223" s="112">
        <f t="shared" si="11"/>
        <v>40</v>
      </c>
    </row>
    <row r="224" spans="1:32" ht="24.75" customHeight="1">
      <c r="A224" s="116" t="s">
        <v>1171</v>
      </c>
      <c r="B224" s="122"/>
      <c r="C224" s="122"/>
      <c r="D224" s="121"/>
      <c r="E224" s="121"/>
      <c r="F224" s="121"/>
      <c r="G224" s="121"/>
      <c r="H224" s="121"/>
      <c r="I224" s="122"/>
      <c r="J224" s="121"/>
      <c r="K224" s="121"/>
      <c r="L224" s="122"/>
      <c r="M224" s="121"/>
      <c r="N224" s="122"/>
      <c r="O224" s="121"/>
      <c r="P224" s="121"/>
      <c r="Q224" s="122"/>
      <c r="R224" s="122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31"/>
      <c r="AD224" s="149">
        <f>2*COUNTA(C224:AB224)</f>
        <v>0</v>
      </c>
      <c r="AE224" s="112">
        <v>52</v>
      </c>
      <c r="AF224" s="112">
        <f t="shared" si="11"/>
        <v>52</v>
      </c>
    </row>
    <row r="225" spans="1:32" ht="24.75" customHeight="1">
      <c r="A225" s="116" t="s">
        <v>1172</v>
      </c>
      <c r="B225" s="122"/>
      <c r="C225" s="121"/>
      <c r="D225" s="121"/>
      <c r="E225" s="121"/>
      <c r="F225" s="121"/>
      <c r="G225" s="121"/>
      <c r="H225" s="122"/>
      <c r="I225" s="122" t="s">
        <v>1031</v>
      </c>
      <c r="J225" s="122" t="s">
        <v>1031</v>
      </c>
      <c r="K225" s="121" t="s">
        <v>1007</v>
      </c>
      <c r="L225" s="121" t="s">
        <v>1007</v>
      </c>
      <c r="M225" s="122"/>
      <c r="N225" s="122"/>
      <c r="O225" s="121"/>
      <c r="P225" s="121"/>
      <c r="Q225" s="122"/>
      <c r="R225" s="122"/>
      <c r="S225" s="122"/>
      <c r="T225" s="122"/>
      <c r="U225" s="121"/>
      <c r="V225" s="121"/>
      <c r="W225" s="121"/>
      <c r="X225" s="121"/>
      <c r="Y225" s="121"/>
      <c r="Z225" s="121"/>
      <c r="AA225" s="121"/>
      <c r="AB225" s="121"/>
      <c r="AC225" s="131"/>
      <c r="AD225" s="149">
        <f>2*COUNTA(C225:AB225)</f>
        <v>8</v>
      </c>
      <c r="AE225" s="112">
        <v>52</v>
      </c>
      <c r="AF225" s="112">
        <f t="shared" si="11"/>
        <v>44</v>
      </c>
    </row>
    <row r="226" spans="1:32" ht="24.75" customHeight="1">
      <c r="A226" s="122" t="s">
        <v>1173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44" t="s">
        <v>1174</v>
      </c>
      <c r="Y226" s="151"/>
      <c r="Z226" s="151"/>
      <c r="AA226" s="151"/>
      <c r="AB226" s="152"/>
      <c r="AC226" s="153"/>
      <c r="AD226" s="158">
        <f>SUM(AD222:AD225)</f>
        <v>42</v>
      </c>
      <c r="AE226" s="159">
        <f>SUM(AE222:AE225)</f>
        <v>208</v>
      </c>
      <c r="AF226" s="159">
        <f t="shared" si="11"/>
        <v>166</v>
      </c>
    </row>
    <row r="227" spans="1:32" ht="24.75" customHeight="1">
      <c r="A227" s="116" t="s">
        <v>1175</v>
      </c>
      <c r="B227" s="122" t="s">
        <v>1176</v>
      </c>
      <c r="C227" s="121"/>
      <c r="D227" s="121"/>
      <c r="E227" s="121"/>
      <c r="F227" s="122"/>
      <c r="G227" s="121"/>
      <c r="H227" s="122"/>
      <c r="I227" s="121"/>
      <c r="J227" s="122"/>
      <c r="K227" s="121"/>
      <c r="L227" s="121"/>
      <c r="M227" s="122"/>
      <c r="N227" s="122"/>
      <c r="O227" s="121"/>
      <c r="P227" s="122"/>
      <c r="Q227" s="122"/>
      <c r="R227" s="121"/>
      <c r="S227" s="122"/>
      <c r="T227" s="122"/>
      <c r="U227" s="121"/>
      <c r="V227" s="121"/>
      <c r="W227" s="121"/>
      <c r="X227" s="121"/>
      <c r="Y227" s="121"/>
      <c r="Z227" s="121"/>
      <c r="AA227" s="121"/>
      <c r="AB227" s="121"/>
      <c r="AC227" s="131"/>
      <c r="AD227" s="132">
        <f>2*COUNTA(C227:AB227)</f>
        <v>0</v>
      </c>
      <c r="AE227" s="112">
        <v>52</v>
      </c>
      <c r="AF227" s="112">
        <f t="shared" si="11"/>
        <v>52</v>
      </c>
    </row>
    <row r="228" spans="1:33" ht="24.75" customHeight="1">
      <c r="A228" s="156" t="s">
        <v>1177</v>
      </c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44" t="s">
        <v>1178</v>
      </c>
      <c r="Y228" s="151"/>
      <c r="Z228" s="151"/>
      <c r="AA228" s="151"/>
      <c r="AB228" s="152"/>
      <c r="AC228" s="131"/>
      <c r="AD228" s="158">
        <f>SUM(AD227)</f>
        <v>0</v>
      </c>
      <c r="AE228" s="159">
        <v>52</v>
      </c>
      <c r="AF228" s="159">
        <f t="shared" si="11"/>
        <v>52</v>
      </c>
      <c r="AG228" s="161"/>
    </row>
    <row r="229" spans="1:32" ht="24.75" customHeight="1">
      <c r="A229" s="116" t="s">
        <v>1179</v>
      </c>
      <c r="B229" s="157" t="s">
        <v>1180</v>
      </c>
      <c r="C229" s="121" t="s">
        <v>1113</v>
      </c>
      <c r="D229" s="122" t="s">
        <v>1113</v>
      </c>
      <c r="E229" s="121" t="s">
        <v>1181</v>
      </c>
      <c r="F229" s="121" t="s">
        <v>1181</v>
      </c>
      <c r="G229" s="123" t="s">
        <v>1141</v>
      </c>
      <c r="H229" s="123" t="s">
        <v>1141</v>
      </c>
      <c r="I229" s="122" t="s">
        <v>1182</v>
      </c>
      <c r="J229" s="122" t="s">
        <v>1182</v>
      </c>
      <c r="K229" s="121" t="s">
        <v>1183</v>
      </c>
      <c r="L229" s="121" t="s">
        <v>1183</v>
      </c>
      <c r="M229" s="121" t="s">
        <v>1141</v>
      </c>
      <c r="N229" s="122" t="s">
        <v>1141</v>
      </c>
      <c r="O229" s="121" t="s">
        <v>1184</v>
      </c>
      <c r="P229" s="121" t="s">
        <v>1184</v>
      </c>
      <c r="Q229" s="121" t="s">
        <v>1183</v>
      </c>
      <c r="R229" s="121" t="s">
        <v>1183</v>
      </c>
      <c r="S229" s="121" t="s">
        <v>1113</v>
      </c>
      <c r="T229" s="122" t="s">
        <v>1113</v>
      </c>
      <c r="U229" s="123"/>
      <c r="V229" s="123"/>
      <c r="W229" s="121" t="s">
        <v>1181</v>
      </c>
      <c r="X229" s="121" t="s">
        <v>1181</v>
      </c>
      <c r="Y229" s="121" t="s">
        <v>1141</v>
      </c>
      <c r="Z229" s="121" t="s">
        <v>1141</v>
      </c>
      <c r="AA229" s="121" t="s">
        <v>1141</v>
      </c>
      <c r="AB229" s="121" t="s">
        <v>1141</v>
      </c>
      <c r="AC229" s="131"/>
      <c r="AD229" s="132">
        <f>2*COUNTA(C229:AB229)</f>
        <v>48</v>
      </c>
      <c r="AE229" s="112">
        <v>52</v>
      </c>
      <c r="AF229" s="112">
        <f t="shared" si="11"/>
        <v>4</v>
      </c>
    </row>
    <row r="230" spans="1:32" ht="24.75" customHeight="1">
      <c r="A230" s="116" t="s">
        <v>1185</v>
      </c>
      <c r="B230" s="157"/>
      <c r="C230" s="121" t="s">
        <v>1184</v>
      </c>
      <c r="D230" s="121" t="s">
        <v>1184</v>
      </c>
      <c r="E230" s="121" t="s">
        <v>1105</v>
      </c>
      <c r="F230" s="122" t="s">
        <v>1105</v>
      </c>
      <c r="G230" s="121" t="s">
        <v>1184</v>
      </c>
      <c r="H230" s="121" t="s">
        <v>1184</v>
      </c>
      <c r="I230" s="122" t="s">
        <v>1181</v>
      </c>
      <c r="J230" s="122" t="s">
        <v>1181</v>
      </c>
      <c r="K230" s="121" t="s">
        <v>1184</v>
      </c>
      <c r="L230" s="121" t="s">
        <v>1184</v>
      </c>
      <c r="M230" s="121" t="s">
        <v>1183</v>
      </c>
      <c r="N230" s="121" t="s">
        <v>1183</v>
      </c>
      <c r="O230" s="121" t="s">
        <v>1183</v>
      </c>
      <c r="P230" s="121" t="s">
        <v>1183</v>
      </c>
      <c r="Q230" s="121" t="s">
        <v>1181</v>
      </c>
      <c r="R230" s="121" t="s">
        <v>1181</v>
      </c>
      <c r="S230" s="121" t="s">
        <v>1183</v>
      </c>
      <c r="T230" s="121" t="s">
        <v>1183</v>
      </c>
      <c r="U230" s="124"/>
      <c r="V230" s="124"/>
      <c r="W230" s="121" t="s">
        <v>1007</v>
      </c>
      <c r="X230" s="123"/>
      <c r="Y230" s="121"/>
      <c r="Z230" s="121"/>
      <c r="AA230" s="121"/>
      <c r="AB230" s="121"/>
      <c r="AC230" s="131"/>
      <c r="AD230" s="132">
        <f>2*COUNTA(C230:AB230)</f>
        <v>38</v>
      </c>
      <c r="AE230" s="112">
        <v>52</v>
      </c>
      <c r="AF230" s="112">
        <f t="shared" si="11"/>
        <v>14</v>
      </c>
    </row>
    <row r="231" spans="1:32" ht="24.75" customHeight="1">
      <c r="A231" s="116" t="s">
        <v>1186</v>
      </c>
      <c r="B231" s="122" t="s">
        <v>1187</v>
      </c>
      <c r="C231" s="121" t="s">
        <v>1188</v>
      </c>
      <c r="D231" s="121" t="s">
        <v>1188</v>
      </c>
      <c r="E231" s="122"/>
      <c r="F231" s="122"/>
      <c r="G231" s="122" t="s">
        <v>1127</v>
      </c>
      <c r="H231" s="122" t="s">
        <v>1127</v>
      </c>
      <c r="I231" s="122" t="s">
        <v>1127</v>
      </c>
      <c r="J231" s="122" t="s">
        <v>1127</v>
      </c>
      <c r="K231" s="122" t="s">
        <v>1141</v>
      </c>
      <c r="L231" s="122" t="s">
        <v>1141</v>
      </c>
      <c r="M231" s="122" t="s">
        <v>1105</v>
      </c>
      <c r="N231" s="122" t="s">
        <v>1105</v>
      </c>
      <c r="O231" s="121" t="s">
        <v>1105</v>
      </c>
      <c r="P231" s="121" t="s">
        <v>1105</v>
      </c>
      <c r="Q231" s="122" t="s">
        <v>1182</v>
      </c>
      <c r="R231" s="122" t="s">
        <v>1182</v>
      </c>
      <c r="S231" s="122" t="s">
        <v>1141</v>
      </c>
      <c r="T231" s="122" t="s">
        <v>1141</v>
      </c>
      <c r="U231" s="123"/>
      <c r="V231" s="123"/>
      <c r="W231" s="123"/>
      <c r="X231" s="121"/>
      <c r="Y231" s="121"/>
      <c r="Z231" s="121"/>
      <c r="AA231" s="121"/>
      <c r="AB231" s="121"/>
      <c r="AC231" s="131"/>
      <c r="AD231" s="132">
        <f>2*COUNTA(C231:AB231)</f>
        <v>32</v>
      </c>
      <c r="AE231" s="112">
        <v>52</v>
      </c>
      <c r="AF231" s="112">
        <f t="shared" si="11"/>
        <v>20</v>
      </c>
    </row>
    <row r="232" spans="1:32" ht="24.75" customHeight="1">
      <c r="A232" s="122" t="s">
        <v>1189</v>
      </c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44" t="s">
        <v>1190</v>
      </c>
      <c r="Y232" s="151"/>
      <c r="Z232" s="151"/>
      <c r="AA232" s="151"/>
      <c r="AB232" s="152"/>
      <c r="AC232" s="131"/>
      <c r="AD232" s="160">
        <f>SUM(AD229:AD231)</f>
        <v>118</v>
      </c>
      <c r="AE232" s="159">
        <f>SUM(AE229:AE231)</f>
        <v>156</v>
      </c>
      <c r="AF232" s="159">
        <f t="shared" si="11"/>
        <v>38</v>
      </c>
    </row>
    <row r="233" spans="1:32" ht="24.75" customHeight="1">
      <c r="A233" s="116" t="s">
        <v>1191</v>
      </c>
      <c r="B233" s="157" t="s">
        <v>1192</v>
      </c>
      <c r="C233" s="122" t="s">
        <v>1000</v>
      </c>
      <c r="D233" s="122" t="s">
        <v>1000</v>
      </c>
      <c r="E233" s="122" t="s">
        <v>1009</v>
      </c>
      <c r="F233" s="122" t="s">
        <v>1009</v>
      </c>
      <c r="G233" s="121" t="s">
        <v>1193</v>
      </c>
      <c r="H233" s="121" t="s">
        <v>1193</v>
      </c>
      <c r="I233" s="122" t="s">
        <v>1009</v>
      </c>
      <c r="J233" s="122" t="s">
        <v>1009</v>
      </c>
      <c r="K233" s="122" t="s">
        <v>1000</v>
      </c>
      <c r="L233" s="122" t="s">
        <v>1000</v>
      </c>
      <c r="M233" s="122" t="s">
        <v>1193</v>
      </c>
      <c r="N233" s="121" t="s">
        <v>1193</v>
      </c>
      <c r="O233" s="121" t="s">
        <v>1193</v>
      </c>
      <c r="P233" s="121" t="s">
        <v>1193</v>
      </c>
      <c r="Q233" s="121" t="s">
        <v>992</v>
      </c>
      <c r="R233" s="121" t="s">
        <v>992</v>
      </c>
      <c r="S233" s="122" t="s">
        <v>1000</v>
      </c>
      <c r="T233" s="122" t="s">
        <v>1000</v>
      </c>
      <c r="U233" s="121"/>
      <c r="V233" s="121"/>
      <c r="W233" s="121" t="s">
        <v>985</v>
      </c>
      <c r="X233" s="121" t="s">
        <v>985</v>
      </c>
      <c r="Y233" s="121"/>
      <c r="Z233" s="121"/>
      <c r="AA233" s="121"/>
      <c r="AB233" s="121"/>
      <c r="AC233" s="131"/>
      <c r="AD233" s="149">
        <f>2*COUNTA(C233:AB233)</f>
        <v>40</v>
      </c>
      <c r="AE233" s="112">
        <v>52</v>
      </c>
      <c r="AF233" s="112">
        <f t="shared" si="11"/>
        <v>12</v>
      </c>
    </row>
    <row r="234" spans="1:32" ht="32.25" customHeight="1">
      <c r="A234" s="141" t="s">
        <v>1194</v>
      </c>
      <c r="B234" s="157"/>
      <c r="C234" s="122" t="s">
        <v>1193</v>
      </c>
      <c r="D234" s="122" t="s">
        <v>1193</v>
      </c>
      <c r="E234" s="122" t="s">
        <v>990</v>
      </c>
      <c r="F234" s="122" t="s">
        <v>990</v>
      </c>
      <c r="G234" s="122"/>
      <c r="H234" s="122"/>
      <c r="I234" s="122" t="s">
        <v>964</v>
      </c>
      <c r="J234" s="122" t="s">
        <v>964</v>
      </c>
      <c r="K234" s="122" t="s">
        <v>992</v>
      </c>
      <c r="L234" s="122" t="s">
        <v>992</v>
      </c>
      <c r="M234" s="122" t="s">
        <v>1195</v>
      </c>
      <c r="N234" s="122" t="s">
        <v>1195</v>
      </c>
      <c r="O234" s="122" t="s">
        <v>974</v>
      </c>
      <c r="P234" s="122" t="s">
        <v>974</v>
      </c>
      <c r="Q234" s="121" t="s">
        <v>985</v>
      </c>
      <c r="R234" s="122" t="s">
        <v>985</v>
      </c>
      <c r="S234" s="122" t="s">
        <v>990</v>
      </c>
      <c r="T234" s="122" t="s">
        <v>990</v>
      </c>
      <c r="U234" s="121"/>
      <c r="V234" s="121"/>
      <c r="W234" s="121"/>
      <c r="X234" s="121"/>
      <c r="Y234" s="121"/>
      <c r="Z234" s="121"/>
      <c r="AA234" s="121"/>
      <c r="AB234" s="121"/>
      <c r="AC234" s="131"/>
      <c r="AD234" s="149">
        <f aca="true" t="shared" si="12" ref="AD234:AD269">2*COUNTA(C234:AB234)</f>
        <v>32</v>
      </c>
      <c r="AE234" s="112">
        <v>52</v>
      </c>
      <c r="AF234" s="112">
        <f t="shared" si="11"/>
        <v>20</v>
      </c>
    </row>
    <row r="235" spans="1:32" ht="32.25" customHeight="1">
      <c r="A235" s="142"/>
      <c r="B235" s="157"/>
      <c r="C235" s="122"/>
      <c r="D235" s="122"/>
      <c r="E235" s="122"/>
      <c r="F235" s="122"/>
      <c r="G235" s="122"/>
      <c r="H235" s="122"/>
      <c r="I235" s="122" t="s">
        <v>982</v>
      </c>
      <c r="J235" s="122" t="s">
        <v>982</v>
      </c>
      <c r="K235" s="122"/>
      <c r="L235" s="122"/>
      <c r="M235" s="135"/>
      <c r="N235" s="122"/>
      <c r="O235" s="122"/>
      <c r="P235" s="122" t="s">
        <v>1003</v>
      </c>
      <c r="Q235" s="121"/>
      <c r="R235" s="122"/>
      <c r="S235" s="122"/>
      <c r="T235" s="122"/>
      <c r="U235" s="121"/>
      <c r="V235" s="121"/>
      <c r="W235" s="121"/>
      <c r="X235" s="121"/>
      <c r="Y235" s="121"/>
      <c r="Z235" s="121"/>
      <c r="AA235" s="121"/>
      <c r="AB235" s="121"/>
      <c r="AC235" s="131"/>
      <c r="AD235" s="149">
        <v>0</v>
      </c>
      <c r="AE235" s="112">
        <v>0</v>
      </c>
      <c r="AF235" s="112">
        <v>0</v>
      </c>
    </row>
    <row r="236" spans="1:32" ht="24.75" customHeight="1">
      <c r="A236" s="116" t="s">
        <v>1196</v>
      </c>
      <c r="B236" s="157" t="s">
        <v>1197</v>
      </c>
      <c r="C236" s="122" t="s">
        <v>1198</v>
      </c>
      <c r="D236" s="122" t="s">
        <v>1198</v>
      </c>
      <c r="E236" s="122"/>
      <c r="F236" s="122"/>
      <c r="G236" s="122" t="s">
        <v>1199</v>
      </c>
      <c r="H236" s="122" t="s">
        <v>1199</v>
      </c>
      <c r="I236" s="122" t="s">
        <v>1198</v>
      </c>
      <c r="J236" s="122" t="s">
        <v>1198</v>
      </c>
      <c r="K236" s="122" t="s">
        <v>1200</v>
      </c>
      <c r="L236" s="122" t="s">
        <v>1199</v>
      </c>
      <c r="N236" s="122"/>
      <c r="O236" s="122"/>
      <c r="P236" s="122"/>
      <c r="Q236" s="122" t="s">
        <v>1200</v>
      </c>
      <c r="R236" s="122" t="s">
        <v>1200</v>
      </c>
      <c r="S236" s="122" t="s">
        <v>1198</v>
      </c>
      <c r="T236" s="122" t="s">
        <v>1198</v>
      </c>
      <c r="U236" s="121"/>
      <c r="V236" s="121"/>
      <c r="W236" s="121"/>
      <c r="X236" s="121"/>
      <c r="Y236" s="121"/>
      <c r="Z236" s="121"/>
      <c r="AA236" s="121"/>
      <c r="AB236" s="121"/>
      <c r="AC236" s="131"/>
      <c r="AD236" s="149">
        <f t="shared" si="12"/>
        <v>24</v>
      </c>
      <c r="AE236" s="112">
        <v>52</v>
      </c>
      <c r="AF236" s="112">
        <f t="shared" si="11"/>
        <v>28</v>
      </c>
    </row>
    <row r="237" spans="1:32" ht="24.75" customHeight="1">
      <c r="A237" s="116" t="s">
        <v>1201</v>
      </c>
      <c r="B237" s="157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1"/>
      <c r="V237" s="121"/>
      <c r="W237" s="121"/>
      <c r="X237" s="121"/>
      <c r="Y237" s="121"/>
      <c r="Z237" s="121"/>
      <c r="AA237" s="121"/>
      <c r="AB237" s="121"/>
      <c r="AC237" s="131"/>
      <c r="AD237" s="149">
        <f t="shared" si="12"/>
        <v>0</v>
      </c>
      <c r="AE237" s="112">
        <v>52</v>
      </c>
      <c r="AF237" s="112">
        <f t="shared" si="11"/>
        <v>52</v>
      </c>
    </row>
    <row r="238" spans="1:32" ht="24.75" customHeight="1">
      <c r="A238" s="116" t="s">
        <v>1202</v>
      </c>
      <c r="B238" s="157"/>
      <c r="C238" s="122"/>
      <c r="D238" s="122"/>
      <c r="E238" s="122"/>
      <c r="F238" s="122"/>
      <c r="G238" s="122"/>
      <c r="H238" s="122"/>
      <c r="I238" s="122"/>
      <c r="J238" s="122"/>
      <c r="K238" s="121" t="s">
        <v>1107</v>
      </c>
      <c r="L238" s="121" t="s">
        <v>1107</v>
      </c>
      <c r="M238" s="121" t="s">
        <v>1107</v>
      </c>
      <c r="N238" s="122"/>
      <c r="O238" s="122"/>
      <c r="P238" s="122"/>
      <c r="Q238" s="122"/>
      <c r="R238" s="122"/>
      <c r="S238" s="122" t="s">
        <v>1107</v>
      </c>
      <c r="T238" s="122" t="s">
        <v>1107</v>
      </c>
      <c r="U238" s="121" t="s">
        <v>1107</v>
      </c>
      <c r="V238" s="121" t="s">
        <v>1107</v>
      </c>
      <c r="W238" s="121" t="s">
        <v>1107</v>
      </c>
      <c r="X238" s="121" t="s">
        <v>1107</v>
      </c>
      <c r="Y238" s="121"/>
      <c r="Z238" s="121"/>
      <c r="AA238" s="121"/>
      <c r="AB238" s="121"/>
      <c r="AC238" s="131"/>
      <c r="AD238" s="149">
        <f t="shared" si="12"/>
        <v>18</v>
      </c>
      <c r="AE238" s="112">
        <v>52</v>
      </c>
      <c r="AF238" s="112">
        <f t="shared" si="11"/>
        <v>34</v>
      </c>
    </row>
    <row r="239" spans="1:32" ht="24.75" customHeight="1">
      <c r="A239" s="116" t="s">
        <v>1203</v>
      </c>
      <c r="B239" s="157"/>
      <c r="C239" s="122" t="s">
        <v>1204</v>
      </c>
      <c r="D239" s="122" t="s">
        <v>1204</v>
      </c>
      <c r="E239" s="122" t="s">
        <v>1205</v>
      </c>
      <c r="F239" s="122" t="s">
        <v>1205</v>
      </c>
      <c r="G239" s="122" t="s">
        <v>1205</v>
      </c>
      <c r="H239" s="122" t="s">
        <v>1205</v>
      </c>
      <c r="K239" s="122" t="s">
        <v>1204</v>
      </c>
      <c r="L239" s="122" t="s">
        <v>1204</v>
      </c>
      <c r="M239" s="122" t="s">
        <v>1205</v>
      </c>
      <c r="N239" s="122" t="s">
        <v>1205</v>
      </c>
      <c r="O239" s="122" t="s">
        <v>1204</v>
      </c>
      <c r="P239" s="122" t="s">
        <v>1204</v>
      </c>
      <c r="Q239" s="122" t="s">
        <v>1204</v>
      </c>
      <c r="R239" s="122" t="s">
        <v>1204</v>
      </c>
      <c r="Y239" s="121"/>
      <c r="Z239" s="121"/>
      <c r="AA239" s="121"/>
      <c r="AB239" s="121"/>
      <c r="AC239" s="131"/>
      <c r="AD239" s="149">
        <f t="shared" si="12"/>
        <v>28</v>
      </c>
      <c r="AE239" s="112">
        <v>52</v>
      </c>
      <c r="AF239" s="112">
        <f t="shared" si="11"/>
        <v>24</v>
      </c>
    </row>
    <row r="240" spans="1:32" ht="24.75" customHeight="1">
      <c r="A240" s="116" t="s">
        <v>1206</v>
      </c>
      <c r="B240" s="157"/>
      <c r="C240" s="121" t="s">
        <v>1024</v>
      </c>
      <c r="D240" s="121" t="s">
        <v>1024</v>
      </c>
      <c r="G240" s="121" t="s">
        <v>1024</v>
      </c>
      <c r="H240" s="121" t="s">
        <v>1024</v>
      </c>
      <c r="I240" s="122"/>
      <c r="J240" s="122"/>
      <c r="K240" s="121" t="s">
        <v>1024</v>
      </c>
      <c r="L240" s="124"/>
      <c r="M240" s="122"/>
      <c r="N240" s="122"/>
      <c r="O240" s="122" t="s">
        <v>1024</v>
      </c>
      <c r="P240" s="122" t="s">
        <v>1024</v>
      </c>
      <c r="Q240" s="122"/>
      <c r="R240" s="122"/>
      <c r="S240" s="121" t="s">
        <v>1024</v>
      </c>
      <c r="T240" s="122" t="s">
        <v>1024</v>
      </c>
      <c r="U240" s="124"/>
      <c r="V240" s="124"/>
      <c r="W240" s="122" t="s">
        <v>1205</v>
      </c>
      <c r="X240" s="122" t="s">
        <v>1205</v>
      </c>
      <c r="Y240" s="121"/>
      <c r="Z240" s="121"/>
      <c r="AA240" s="121"/>
      <c r="AB240" s="121"/>
      <c r="AC240" s="131"/>
      <c r="AD240" s="149">
        <f t="shared" si="12"/>
        <v>22</v>
      </c>
      <c r="AE240" s="112">
        <v>52</v>
      </c>
      <c r="AF240" s="112">
        <f t="shared" si="11"/>
        <v>30</v>
      </c>
    </row>
    <row r="241" spans="1:32" ht="24.75" customHeight="1">
      <c r="A241" s="116" t="s">
        <v>1207</v>
      </c>
      <c r="B241" s="157"/>
      <c r="C241" s="122" t="s">
        <v>1208</v>
      </c>
      <c r="D241" s="122" t="s">
        <v>1208</v>
      </c>
      <c r="E241" s="122"/>
      <c r="F241" s="122"/>
      <c r="G241" s="122"/>
      <c r="H241" s="122"/>
      <c r="I241" s="122"/>
      <c r="J241" s="122"/>
      <c r="K241" s="122" t="s">
        <v>1208</v>
      </c>
      <c r="L241" s="122" t="s">
        <v>1208</v>
      </c>
      <c r="M241" s="122" t="s">
        <v>1208</v>
      </c>
      <c r="N241" s="122"/>
      <c r="O241" s="122" t="s">
        <v>1208</v>
      </c>
      <c r="P241" s="122" t="s">
        <v>1208</v>
      </c>
      <c r="Q241" s="122"/>
      <c r="R241" s="122"/>
      <c r="S241" s="122" t="s">
        <v>1208</v>
      </c>
      <c r="T241" s="122" t="s">
        <v>1208</v>
      </c>
      <c r="U241" s="121"/>
      <c r="V241" s="121"/>
      <c r="W241" s="121"/>
      <c r="X241" s="121"/>
      <c r="Y241" s="121"/>
      <c r="Z241" s="121"/>
      <c r="AA241" s="121"/>
      <c r="AB241" s="121"/>
      <c r="AC241" s="131"/>
      <c r="AD241" s="149">
        <f t="shared" si="12"/>
        <v>18</v>
      </c>
      <c r="AE241" s="112">
        <v>52</v>
      </c>
      <c r="AF241" s="112">
        <f t="shared" si="11"/>
        <v>34</v>
      </c>
    </row>
    <row r="242" spans="1:32" ht="24.75" customHeight="1">
      <c r="A242" s="116" t="s">
        <v>1209</v>
      </c>
      <c r="B242" s="157"/>
      <c r="C242" s="121" t="s">
        <v>1029</v>
      </c>
      <c r="D242" s="121" t="s">
        <v>1029</v>
      </c>
      <c r="E242" s="122" t="s">
        <v>1210</v>
      </c>
      <c r="F242" s="122" t="s">
        <v>1210</v>
      </c>
      <c r="G242" s="121" t="s">
        <v>1208</v>
      </c>
      <c r="H242" s="121" t="s">
        <v>1208</v>
      </c>
      <c r="I242" s="122" t="s">
        <v>1210</v>
      </c>
      <c r="J242" s="122" t="s">
        <v>1210</v>
      </c>
      <c r="K242" s="122" t="s">
        <v>1032</v>
      </c>
      <c r="L242" s="122" t="s">
        <v>1032</v>
      </c>
      <c r="M242" s="121" t="s">
        <v>1029</v>
      </c>
      <c r="N242" s="121" t="s">
        <v>1029</v>
      </c>
      <c r="O242" s="122" t="s">
        <v>1210</v>
      </c>
      <c r="P242" s="122" t="s">
        <v>1210</v>
      </c>
      <c r="Q242" s="121" t="s">
        <v>1029</v>
      </c>
      <c r="R242" s="121" t="s">
        <v>1029</v>
      </c>
      <c r="S242" s="121" t="s">
        <v>1210</v>
      </c>
      <c r="T242" s="121" t="s">
        <v>1210</v>
      </c>
      <c r="U242" s="123"/>
      <c r="V242" s="123"/>
      <c r="W242" s="121" t="s">
        <v>1029</v>
      </c>
      <c r="X242" s="121" t="s">
        <v>1029</v>
      </c>
      <c r="Y242" s="121"/>
      <c r="Z242" s="121"/>
      <c r="AA242" s="121"/>
      <c r="AB242" s="121"/>
      <c r="AC242" s="131"/>
      <c r="AD242" s="149">
        <f t="shared" si="12"/>
        <v>40</v>
      </c>
      <c r="AE242" s="112">
        <v>52</v>
      </c>
      <c r="AF242" s="112">
        <f t="shared" si="11"/>
        <v>12</v>
      </c>
    </row>
    <row r="243" spans="1:32" ht="24.75" customHeight="1">
      <c r="A243" s="116" t="s">
        <v>1211</v>
      </c>
      <c r="B243" s="157"/>
      <c r="C243" s="121"/>
      <c r="D243" s="121"/>
      <c r="E243" s="121" t="s">
        <v>1204</v>
      </c>
      <c r="F243" s="121" t="s">
        <v>1204</v>
      </c>
      <c r="G243" s="121"/>
      <c r="H243" s="121"/>
      <c r="I243" s="121" t="s">
        <v>1108</v>
      </c>
      <c r="J243" s="121" t="s">
        <v>1108</v>
      </c>
      <c r="K243" s="122"/>
      <c r="L243" s="122"/>
      <c r="M243" s="121" t="s">
        <v>1204</v>
      </c>
      <c r="N243" s="122" t="s">
        <v>1204</v>
      </c>
      <c r="Q243" s="121" t="s">
        <v>1108</v>
      </c>
      <c r="R243" s="121" t="s">
        <v>1108</v>
      </c>
      <c r="S243" s="121"/>
      <c r="T243" s="121"/>
      <c r="U243" s="121" t="s">
        <v>1032</v>
      </c>
      <c r="V243" s="121" t="s">
        <v>1032</v>
      </c>
      <c r="W243" s="121" t="s">
        <v>1208</v>
      </c>
      <c r="X243" s="121" t="s">
        <v>1208</v>
      </c>
      <c r="Y243" s="121"/>
      <c r="Z243" s="121"/>
      <c r="AA243" s="121"/>
      <c r="AB243" s="121"/>
      <c r="AC243" s="131"/>
      <c r="AD243" s="149">
        <f t="shared" si="12"/>
        <v>24</v>
      </c>
      <c r="AE243" s="112">
        <v>52</v>
      </c>
      <c r="AF243" s="112">
        <f t="shared" si="11"/>
        <v>28</v>
      </c>
    </row>
    <row r="244" spans="1:32" ht="24.75" customHeight="1">
      <c r="A244" s="116" t="s">
        <v>1212</v>
      </c>
      <c r="B244" s="122" t="s">
        <v>1213</v>
      </c>
      <c r="C244" s="122"/>
      <c r="D244" s="122" t="s">
        <v>959</v>
      </c>
      <c r="E244" s="122"/>
      <c r="F244" s="122"/>
      <c r="G244" s="122"/>
      <c r="H244" s="122"/>
      <c r="I244" s="122"/>
      <c r="J244" s="122"/>
      <c r="K244" s="122"/>
      <c r="L244" s="122"/>
      <c r="M244" s="123"/>
      <c r="N244" s="122" t="s">
        <v>959</v>
      </c>
      <c r="O244" s="122"/>
      <c r="P244" s="122"/>
      <c r="Q244" s="122"/>
      <c r="R244" s="122"/>
      <c r="S244" s="122"/>
      <c r="T244" s="122"/>
      <c r="U244" s="121" t="s">
        <v>947</v>
      </c>
      <c r="V244" s="121" t="s">
        <v>947</v>
      </c>
      <c r="W244" s="121"/>
      <c r="X244" s="121"/>
      <c r="Y244" s="121"/>
      <c r="Z244" s="121"/>
      <c r="AA244" s="121"/>
      <c r="AB244" s="121"/>
      <c r="AC244" s="131"/>
      <c r="AD244" s="149">
        <f t="shared" si="12"/>
        <v>8</v>
      </c>
      <c r="AE244" s="112">
        <v>52</v>
      </c>
      <c r="AF244" s="112">
        <f t="shared" si="11"/>
        <v>44</v>
      </c>
    </row>
    <row r="245" spans="1:32" ht="24.75" customHeight="1">
      <c r="A245" s="116" t="s">
        <v>1214</v>
      </c>
      <c r="B245" s="122" t="s">
        <v>1215</v>
      </c>
      <c r="C245" s="121" t="s">
        <v>1101</v>
      </c>
      <c r="D245" s="122" t="s">
        <v>1101</v>
      </c>
      <c r="E245" s="121"/>
      <c r="F245" s="122"/>
      <c r="G245" s="122" t="s">
        <v>1101</v>
      </c>
      <c r="H245" s="122" t="s">
        <v>1101</v>
      </c>
      <c r="I245" s="122"/>
      <c r="J245" s="122"/>
      <c r="K245" s="122"/>
      <c r="L245" s="122"/>
      <c r="M245" s="122"/>
      <c r="N245" s="122"/>
      <c r="O245" s="121"/>
      <c r="P245" s="122"/>
      <c r="Q245" s="123"/>
      <c r="R245" s="123"/>
      <c r="S245" s="122" t="s">
        <v>1101</v>
      </c>
      <c r="T245" s="121" t="s">
        <v>1101</v>
      </c>
      <c r="U245" s="121"/>
      <c r="V245" s="121"/>
      <c r="W245" s="122" t="s">
        <v>1140</v>
      </c>
      <c r="X245" s="122" t="s">
        <v>1140</v>
      </c>
      <c r="Y245" s="122"/>
      <c r="Z245" s="122"/>
      <c r="AA245" s="122"/>
      <c r="AB245" s="122"/>
      <c r="AC245" s="135"/>
      <c r="AD245" s="149">
        <f t="shared" si="12"/>
        <v>16</v>
      </c>
      <c r="AE245" s="112">
        <v>52</v>
      </c>
      <c r="AF245" s="112">
        <f t="shared" si="11"/>
        <v>36</v>
      </c>
    </row>
    <row r="246" spans="1:32" ht="24.75" customHeight="1">
      <c r="A246" s="116" t="s">
        <v>1216</v>
      </c>
      <c r="B246" s="122" t="s">
        <v>1213</v>
      </c>
      <c r="C246" s="122"/>
      <c r="D246" s="122"/>
      <c r="E246" s="122"/>
      <c r="F246" s="121"/>
      <c r="G246" s="122"/>
      <c r="H246" s="122"/>
      <c r="I246" s="122"/>
      <c r="J246" s="122"/>
      <c r="K246" s="122"/>
      <c r="L246" s="122"/>
      <c r="M246" s="122"/>
      <c r="N246" s="121"/>
      <c r="O246" s="122"/>
      <c r="P246" s="122"/>
      <c r="Q246" s="121"/>
      <c r="R246" s="121"/>
      <c r="S246" s="122"/>
      <c r="T246" s="122"/>
      <c r="U246" s="121"/>
      <c r="V246" s="121"/>
      <c r="W246" s="121"/>
      <c r="X246" s="121"/>
      <c r="Y246" s="121"/>
      <c r="Z246" s="121"/>
      <c r="AA246" s="121"/>
      <c r="AB246" s="121"/>
      <c r="AC246" s="131"/>
      <c r="AD246" s="149">
        <f t="shared" si="12"/>
        <v>0</v>
      </c>
      <c r="AE246" s="112">
        <v>52</v>
      </c>
      <c r="AF246" s="112">
        <f t="shared" si="11"/>
        <v>52</v>
      </c>
    </row>
    <row r="247" spans="1:32" ht="24.75" customHeight="1">
      <c r="A247" s="116" t="s">
        <v>1217</v>
      </c>
      <c r="B247" s="122" t="s">
        <v>1218</v>
      </c>
      <c r="C247" s="122"/>
      <c r="D247" s="122"/>
      <c r="E247" s="122"/>
      <c r="F247" s="122"/>
      <c r="G247" s="122"/>
      <c r="H247" s="122"/>
      <c r="I247" s="121"/>
      <c r="J247" s="121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1"/>
      <c r="V247" s="121"/>
      <c r="W247" s="121"/>
      <c r="X247" s="121"/>
      <c r="Y247" s="121"/>
      <c r="Z247" s="121"/>
      <c r="AA247" s="121"/>
      <c r="AB247" s="121"/>
      <c r="AC247" s="131"/>
      <c r="AD247" s="149">
        <f t="shared" si="12"/>
        <v>0</v>
      </c>
      <c r="AE247" s="112">
        <v>52</v>
      </c>
      <c r="AF247" s="112">
        <f t="shared" si="11"/>
        <v>52</v>
      </c>
    </row>
    <row r="248" spans="1:32" ht="24.75" customHeight="1">
      <c r="A248" s="116" t="s">
        <v>1219</v>
      </c>
      <c r="B248" s="122"/>
      <c r="C248" s="122"/>
      <c r="D248" s="122"/>
      <c r="E248" s="122"/>
      <c r="F248" s="122"/>
      <c r="G248" s="122"/>
      <c r="H248" s="122"/>
      <c r="I248" s="122" t="s">
        <v>1023</v>
      </c>
      <c r="J248" s="122" t="s">
        <v>1023</v>
      </c>
      <c r="K248" s="122"/>
      <c r="L248" s="122"/>
      <c r="M248" s="121" t="s">
        <v>1023</v>
      </c>
      <c r="N248" s="121" t="s">
        <v>1023</v>
      </c>
      <c r="O248" s="122"/>
      <c r="P248" s="122"/>
      <c r="Q248" s="121" t="s">
        <v>1023</v>
      </c>
      <c r="R248" s="121" t="s">
        <v>1023</v>
      </c>
      <c r="S248" s="122"/>
      <c r="T248" s="122"/>
      <c r="U248" s="121" t="s">
        <v>1023</v>
      </c>
      <c r="V248" s="121" t="s">
        <v>1023</v>
      </c>
      <c r="W248" s="121" t="s">
        <v>1023</v>
      </c>
      <c r="X248" s="121"/>
      <c r="Y248" s="121"/>
      <c r="Z248" s="121"/>
      <c r="AA248" s="121"/>
      <c r="AB248" s="121"/>
      <c r="AC248" s="131"/>
      <c r="AD248" s="149">
        <f t="shared" si="12"/>
        <v>18</v>
      </c>
      <c r="AE248" s="112">
        <v>52</v>
      </c>
      <c r="AF248" s="112">
        <f t="shared" si="11"/>
        <v>34</v>
      </c>
    </row>
    <row r="249" spans="1:32" ht="24.75" customHeight="1">
      <c r="A249" s="116" t="s">
        <v>1220</v>
      </c>
      <c r="B249" s="157" t="s">
        <v>1221</v>
      </c>
      <c r="C249" s="121" t="s">
        <v>1058</v>
      </c>
      <c r="D249" s="121" t="s">
        <v>1058</v>
      </c>
      <c r="E249" s="123"/>
      <c r="F249" s="123"/>
      <c r="G249" s="122" t="s">
        <v>1222</v>
      </c>
      <c r="H249" s="122" t="s">
        <v>1222</v>
      </c>
      <c r="I249" s="121"/>
      <c r="J249" s="121"/>
      <c r="K249" s="122"/>
      <c r="L249" s="122"/>
      <c r="M249" s="121"/>
      <c r="N249" s="121"/>
      <c r="O249" s="122"/>
      <c r="P249" s="122"/>
      <c r="Q249" s="122"/>
      <c r="R249" s="122"/>
      <c r="S249" s="122"/>
      <c r="T249" s="122"/>
      <c r="U249" s="121"/>
      <c r="V249" s="121"/>
      <c r="W249" s="121"/>
      <c r="X249" s="121"/>
      <c r="Y249" s="121"/>
      <c r="Z249" s="121"/>
      <c r="AA249" s="121"/>
      <c r="AB249" s="121"/>
      <c r="AC249" s="131"/>
      <c r="AD249" s="149">
        <f t="shared" si="12"/>
        <v>8</v>
      </c>
      <c r="AE249" s="112">
        <v>52</v>
      </c>
      <c r="AF249" s="112">
        <f t="shared" si="11"/>
        <v>44</v>
      </c>
    </row>
    <row r="250" spans="1:32" ht="24.75" customHeight="1">
      <c r="A250" s="116" t="s">
        <v>1223</v>
      </c>
      <c r="B250" s="157"/>
      <c r="C250" s="122"/>
      <c r="D250" s="122"/>
      <c r="E250" s="121"/>
      <c r="F250" s="121"/>
      <c r="G250" s="121" t="s">
        <v>1224</v>
      </c>
      <c r="H250" s="121" t="s">
        <v>1224</v>
      </c>
      <c r="I250" s="122"/>
      <c r="J250" s="122"/>
      <c r="K250" s="121" t="s">
        <v>1222</v>
      </c>
      <c r="L250" s="121" t="s">
        <v>1222</v>
      </c>
      <c r="M250" s="121"/>
      <c r="N250" s="122"/>
      <c r="O250" s="122" t="s">
        <v>1225</v>
      </c>
      <c r="P250" s="122" t="s">
        <v>1225</v>
      </c>
      <c r="Q250" s="121" t="s">
        <v>1226</v>
      </c>
      <c r="R250" s="121" t="s">
        <v>1226</v>
      </c>
      <c r="S250" s="122" t="s">
        <v>1224</v>
      </c>
      <c r="T250" s="122" t="s">
        <v>1224</v>
      </c>
      <c r="U250" s="121"/>
      <c r="V250" s="121"/>
      <c r="W250" s="121"/>
      <c r="X250" s="121"/>
      <c r="Y250" s="121"/>
      <c r="Z250" s="121"/>
      <c r="AA250" s="121"/>
      <c r="AB250" s="121"/>
      <c r="AC250" s="131"/>
      <c r="AD250" s="149">
        <f t="shared" si="12"/>
        <v>20</v>
      </c>
      <c r="AE250" s="112">
        <v>52</v>
      </c>
      <c r="AF250" s="112">
        <f t="shared" si="11"/>
        <v>32</v>
      </c>
    </row>
    <row r="251" spans="1:32" ht="24.75" customHeight="1">
      <c r="A251" s="116" t="s">
        <v>1227</v>
      </c>
      <c r="B251" s="157"/>
      <c r="C251" s="121"/>
      <c r="D251" s="121"/>
      <c r="E251" s="122"/>
      <c r="F251" s="122"/>
      <c r="G251" s="121"/>
      <c r="H251" s="121"/>
      <c r="I251" s="122"/>
      <c r="J251" s="122"/>
      <c r="K251" s="121"/>
      <c r="L251" s="121"/>
      <c r="M251" s="122"/>
      <c r="N251" s="121"/>
      <c r="O251" s="122"/>
      <c r="P251" s="122"/>
      <c r="Q251" s="122"/>
      <c r="R251" s="122"/>
      <c r="S251" s="122"/>
      <c r="T251" s="122"/>
      <c r="U251" s="121"/>
      <c r="V251" s="121"/>
      <c r="W251" s="121"/>
      <c r="X251" s="121"/>
      <c r="Y251" s="121"/>
      <c r="Z251" s="121"/>
      <c r="AA251" s="121"/>
      <c r="AB251" s="121"/>
      <c r="AC251" s="131"/>
      <c r="AD251" s="149">
        <f t="shared" si="12"/>
        <v>0</v>
      </c>
      <c r="AE251" s="112">
        <v>52</v>
      </c>
      <c r="AF251" s="112">
        <f t="shared" si="11"/>
        <v>52</v>
      </c>
    </row>
    <row r="252" spans="1:32" ht="24.75" customHeight="1">
      <c r="A252" s="116" t="s">
        <v>1228</v>
      </c>
      <c r="B252" s="157"/>
      <c r="C252" s="122" t="s">
        <v>1229</v>
      </c>
      <c r="D252" s="122" t="s">
        <v>1229</v>
      </c>
      <c r="E252" s="121" t="s">
        <v>1226</v>
      </c>
      <c r="F252" s="121" t="s">
        <v>1226</v>
      </c>
      <c r="G252" s="121" t="s">
        <v>1136</v>
      </c>
      <c r="H252" s="121" t="s">
        <v>1136</v>
      </c>
      <c r="I252" s="121"/>
      <c r="J252" s="121"/>
      <c r="K252" s="122" t="s">
        <v>1224</v>
      </c>
      <c r="L252" s="122" t="s">
        <v>1224</v>
      </c>
      <c r="M252" s="122" t="s">
        <v>1229</v>
      </c>
      <c r="N252" s="122" t="s">
        <v>1229</v>
      </c>
      <c r="O252" s="122" t="s">
        <v>1229</v>
      </c>
      <c r="P252" s="122" t="s">
        <v>1229</v>
      </c>
      <c r="Q252" s="121" t="s">
        <v>1136</v>
      </c>
      <c r="R252" s="122"/>
      <c r="S252" s="122" t="s">
        <v>1229</v>
      </c>
      <c r="T252" s="122" t="s">
        <v>1229</v>
      </c>
      <c r="U252" s="121"/>
      <c r="V252" s="121"/>
      <c r="W252" s="123"/>
      <c r="X252" s="121"/>
      <c r="Y252" s="121"/>
      <c r="Z252" s="121"/>
      <c r="AA252" s="121"/>
      <c r="AB252" s="121"/>
      <c r="AC252" s="131"/>
      <c r="AD252" s="149">
        <f t="shared" si="12"/>
        <v>30</v>
      </c>
      <c r="AE252" s="112">
        <v>52</v>
      </c>
      <c r="AF252" s="112">
        <f t="shared" si="11"/>
        <v>22</v>
      </c>
    </row>
    <row r="253" spans="1:32" ht="24.75" customHeight="1">
      <c r="A253" s="116" t="s">
        <v>1230</v>
      </c>
      <c r="B253" s="157" t="s">
        <v>1213</v>
      </c>
      <c r="C253" s="122"/>
      <c r="D253" s="122"/>
      <c r="E253" s="122" t="s">
        <v>965</v>
      </c>
      <c r="F253" s="122"/>
      <c r="G253" s="122"/>
      <c r="H253" s="122"/>
      <c r="I253" s="121" t="s">
        <v>965</v>
      </c>
      <c r="J253" s="122"/>
      <c r="K253" s="121"/>
      <c r="L253" s="121"/>
      <c r="M253" s="122"/>
      <c r="N253" s="122"/>
      <c r="O253" s="122"/>
      <c r="P253" s="122"/>
      <c r="Q253" s="122"/>
      <c r="R253" s="122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31"/>
      <c r="AD253" s="149">
        <f t="shared" si="12"/>
        <v>4</v>
      </c>
      <c r="AE253" s="112">
        <v>52</v>
      </c>
      <c r="AF253" s="112">
        <f t="shared" si="11"/>
        <v>48</v>
      </c>
    </row>
    <row r="254" spans="1:32" ht="24.75" customHeight="1">
      <c r="A254" s="116" t="s">
        <v>1231</v>
      </c>
      <c r="B254" s="157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1"/>
      <c r="V254" s="121"/>
      <c r="W254" s="121"/>
      <c r="X254" s="121"/>
      <c r="Y254" s="121"/>
      <c r="Z254" s="121"/>
      <c r="AA254" s="121"/>
      <c r="AB254" s="121"/>
      <c r="AC254" s="131"/>
      <c r="AD254" s="149">
        <f t="shared" si="12"/>
        <v>0</v>
      </c>
      <c r="AE254" s="112">
        <v>52</v>
      </c>
      <c r="AF254" s="112">
        <f t="shared" si="11"/>
        <v>52</v>
      </c>
    </row>
    <row r="255" spans="1:32" ht="24.75" customHeight="1">
      <c r="A255" s="116" t="s">
        <v>1232</v>
      </c>
      <c r="B255" s="157"/>
      <c r="C255" s="122"/>
      <c r="D255" s="122"/>
      <c r="E255" s="122"/>
      <c r="F255" s="122"/>
      <c r="G255" s="122"/>
      <c r="H255" s="122"/>
      <c r="I255" s="122"/>
      <c r="J255" s="122"/>
      <c r="K255" s="121" t="s">
        <v>994</v>
      </c>
      <c r="L255" s="122"/>
      <c r="M255" s="122"/>
      <c r="N255" s="122"/>
      <c r="O255" s="122"/>
      <c r="P255" s="122"/>
      <c r="Q255" s="122"/>
      <c r="R255" s="122"/>
      <c r="S255" s="122"/>
      <c r="T255" s="122"/>
      <c r="U255" s="121"/>
      <c r="V255" s="121"/>
      <c r="W255" s="121"/>
      <c r="X255" s="121"/>
      <c r="Y255" s="121"/>
      <c r="Z255" s="121"/>
      <c r="AA255" s="121"/>
      <c r="AB255" s="121"/>
      <c r="AC255" s="131"/>
      <c r="AD255" s="149">
        <f t="shared" si="12"/>
        <v>2</v>
      </c>
      <c r="AE255" s="112">
        <v>52</v>
      </c>
      <c r="AF255" s="112">
        <f t="shared" si="11"/>
        <v>50</v>
      </c>
    </row>
    <row r="256" spans="1:32" ht="24.75" customHeight="1">
      <c r="A256" s="116" t="s">
        <v>1233</v>
      </c>
      <c r="B256" s="122"/>
      <c r="C256" s="122"/>
      <c r="D256" s="122"/>
      <c r="E256" s="121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1"/>
      <c r="V256" s="121"/>
      <c r="W256" s="121"/>
      <c r="X256" s="121"/>
      <c r="Y256" s="121"/>
      <c r="Z256" s="121"/>
      <c r="AA256" s="121"/>
      <c r="AB256" s="121"/>
      <c r="AC256" s="131"/>
      <c r="AD256" s="149">
        <f t="shared" si="12"/>
        <v>0</v>
      </c>
      <c r="AE256" s="112">
        <v>52</v>
      </c>
      <c r="AF256" s="112">
        <f t="shared" si="11"/>
        <v>52</v>
      </c>
    </row>
    <row r="257" spans="1:32" ht="24.75" customHeight="1">
      <c r="A257" s="116" t="s">
        <v>1234</v>
      </c>
      <c r="B257" s="157" t="s">
        <v>1235</v>
      </c>
      <c r="C257" s="121"/>
      <c r="D257" s="121"/>
      <c r="E257" s="122" t="s">
        <v>1133</v>
      </c>
      <c r="F257" s="122" t="s">
        <v>1133</v>
      </c>
      <c r="G257" s="121" t="s">
        <v>1132</v>
      </c>
      <c r="H257" s="121" t="s">
        <v>1132</v>
      </c>
      <c r="I257" s="122" t="s">
        <v>1133</v>
      </c>
      <c r="J257" s="122"/>
      <c r="K257" s="122" t="s">
        <v>1133</v>
      </c>
      <c r="L257" s="122" t="s">
        <v>1133</v>
      </c>
      <c r="M257" s="122" t="s">
        <v>1132</v>
      </c>
      <c r="N257" s="122" t="s">
        <v>1132</v>
      </c>
      <c r="O257" s="122" t="s">
        <v>1132</v>
      </c>
      <c r="P257" s="122" t="s">
        <v>1132</v>
      </c>
      <c r="Q257" s="121" t="s">
        <v>1133</v>
      </c>
      <c r="R257" s="121" t="s">
        <v>1133</v>
      </c>
      <c r="S257" s="122" t="s">
        <v>1132</v>
      </c>
      <c r="T257" s="122" t="s">
        <v>1132</v>
      </c>
      <c r="U257" s="121"/>
      <c r="V257" s="121"/>
      <c r="W257" s="121"/>
      <c r="X257" s="121"/>
      <c r="Y257" s="121"/>
      <c r="Z257" s="121"/>
      <c r="AA257" s="121"/>
      <c r="AB257" s="121"/>
      <c r="AC257" s="131"/>
      <c r="AD257" s="149">
        <f t="shared" si="12"/>
        <v>30</v>
      </c>
      <c r="AE257" s="112">
        <v>52</v>
      </c>
      <c r="AF257" s="112">
        <f t="shared" si="11"/>
        <v>22</v>
      </c>
    </row>
    <row r="258" spans="1:32" ht="24.75" customHeight="1">
      <c r="A258" s="116" t="s">
        <v>1236</v>
      </c>
      <c r="B258" s="157"/>
      <c r="C258" s="122" t="s">
        <v>1237</v>
      </c>
      <c r="D258" s="122" t="s">
        <v>1237</v>
      </c>
      <c r="E258" s="122" t="s">
        <v>1128</v>
      </c>
      <c r="F258" s="122" t="s">
        <v>1128</v>
      </c>
      <c r="G258" s="122" t="s">
        <v>1238</v>
      </c>
      <c r="H258" s="122" t="s">
        <v>1238</v>
      </c>
      <c r="I258" s="122"/>
      <c r="J258" s="122" t="s">
        <v>1128</v>
      </c>
      <c r="K258" s="122" t="s">
        <v>1237</v>
      </c>
      <c r="L258" s="122" t="s">
        <v>1237</v>
      </c>
      <c r="M258" s="122" t="s">
        <v>1238</v>
      </c>
      <c r="N258" s="122" t="s">
        <v>1238</v>
      </c>
      <c r="O258" s="122" t="s">
        <v>1237</v>
      </c>
      <c r="P258" s="122" t="s">
        <v>1237</v>
      </c>
      <c r="Q258" s="122" t="s">
        <v>1237</v>
      </c>
      <c r="R258" s="122" t="s">
        <v>1237</v>
      </c>
      <c r="S258" s="122" t="s">
        <v>1237</v>
      </c>
      <c r="T258" s="122" t="s">
        <v>1237</v>
      </c>
      <c r="U258" s="122" t="s">
        <v>1238</v>
      </c>
      <c r="V258" s="122" t="s">
        <v>1238</v>
      </c>
      <c r="W258" s="122" t="s">
        <v>1238</v>
      </c>
      <c r="X258" s="122" t="s">
        <v>1238</v>
      </c>
      <c r="Y258" s="121"/>
      <c r="Z258" s="121"/>
      <c r="AA258" s="121"/>
      <c r="AB258" s="121"/>
      <c r="AC258" s="131"/>
      <c r="AD258" s="149">
        <f t="shared" si="12"/>
        <v>42</v>
      </c>
      <c r="AE258" s="112">
        <v>52</v>
      </c>
      <c r="AF258" s="112">
        <f t="shared" si="11"/>
        <v>10</v>
      </c>
    </row>
    <row r="259" spans="1:32" ht="24.75" customHeight="1">
      <c r="A259" s="116" t="s">
        <v>1239</v>
      </c>
      <c r="B259" s="157"/>
      <c r="C259" s="122"/>
      <c r="D259" s="122" t="s">
        <v>1122</v>
      </c>
      <c r="E259" s="121"/>
      <c r="F259" s="121"/>
      <c r="G259" s="122" t="s">
        <v>1122</v>
      </c>
      <c r="H259" s="121" t="s">
        <v>1122</v>
      </c>
      <c r="I259" s="121"/>
      <c r="J259" s="122"/>
      <c r="K259" s="122"/>
      <c r="L259" s="122" t="s">
        <v>1122</v>
      </c>
      <c r="M259" s="121"/>
      <c r="N259" s="122"/>
      <c r="O259" s="122"/>
      <c r="P259" s="122"/>
      <c r="Q259" s="122"/>
      <c r="R259" s="122"/>
      <c r="S259" s="122"/>
      <c r="T259" s="122"/>
      <c r="U259" s="121"/>
      <c r="V259" s="121"/>
      <c r="W259" s="121"/>
      <c r="X259" s="121"/>
      <c r="Y259" s="121"/>
      <c r="Z259" s="121"/>
      <c r="AA259" s="121"/>
      <c r="AB259" s="121"/>
      <c r="AC259" s="131"/>
      <c r="AD259" s="149">
        <f t="shared" si="12"/>
        <v>8</v>
      </c>
      <c r="AE259" s="112">
        <v>52</v>
      </c>
      <c r="AF259" s="112">
        <f t="shared" si="11"/>
        <v>44</v>
      </c>
    </row>
    <row r="260" spans="1:32" ht="24.75" customHeight="1">
      <c r="A260" s="116" t="s">
        <v>1240</v>
      </c>
      <c r="B260" s="157"/>
      <c r="C260" s="122" t="s">
        <v>1241</v>
      </c>
      <c r="D260" s="122" t="s">
        <v>1241</v>
      </c>
      <c r="E260" s="122" t="s">
        <v>1122</v>
      </c>
      <c r="F260" s="121" t="s">
        <v>1122</v>
      </c>
      <c r="G260" s="124"/>
      <c r="H260" s="124"/>
      <c r="I260" s="121"/>
      <c r="J260" s="121"/>
      <c r="K260" s="122"/>
      <c r="L260" s="122" t="s">
        <v>1241</v>
      </c>
      <c r="M260" s="122" t="s">
        <v>1122</v>
      </c>
      <c r="N260" s="122" t="s">
        <v>1122</v>
      </c>
      <c r="O260" s="122"/>
      <c r="P260" s="121"/>
      <c r="Q260" s="122" t="s">
        <v>1122</v>
      </c>
      <c r="R260" s="122" t="s">
        <v>1122</v>
      </c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31"/>
      <c r="AD260" s="149">
        <f t="shared" si="12"/>
        <v>18</v>
      </c>
      <c r="AE260" s="112">
        <v>52</v>
      </c>
      <c r="AF260" s="112">
        <f t="shared" si="11"/>
        <v>34</v>
      </c>
    </row>
    <row r="261" spans="1:32" ht="24.75" customHeight="1">
      <c r="A261" s="116" t="s">
        <v>1242</v>
      </c>
      <c r="B261" s="157"/>
      <c r="C261" s="121"/>
      <c r="D261" s="121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1"/>
      <c r="V261" s="121"/>
      <c r="W261" s="121"/>
      <c r="X261" s="121"/>
      <c r="Y261" s="121"/>
      <c r="Z261" s="121"/>
      <c r="AA261" s="121"/>
      <c r="AB261" s="121"/>
      <c r="AC261" s="131"/>
      <c r="AD261" s="149">
        <f t="shared" si="12"/>
        <v>0</v>
      </c>
      <c r="AE261" s="112">
        <v>52</v>
      </c>
      <c r="AF261" s="112">
        <f t="shared" si="11"/>
        <v>52</v>
      </c>
    </row>
    <row r="262" spans="1:32" ht="24.75" customHeight="1">
      <c r="A262" s="116" t="s">
        <v>1243</v>
      </c>
      <c r="B262" s="157"/>
      <c r="C262" s="123"/>
      <c r="D262" s="123"/>
      <c r="E262" s="121" t="s">
        <v>1126</v>
      </c>
      <c r="F262" s="121" t="s">
        <v>1126</v>
      </c>
      <c r="G262" s="121" t="s">
        <v>1126</v>
      </c>
      <c r="H262" s="121" t="s">
        <v>1126</v>
      </c>
      <c r="I262" s="122"/>
      <c r="J262" s="121"/>
      <c r="K262" s="121" t="s">
        <v>1123</v>
      </c>
      <c r="L262" s="121" t="s">
        <v>1123</v>
      </c>
      <c r="M262" s="121" t="s">
        <v>1134</v>
      </c>
      <c r="N262" s="121" t="s">
        <v>1134</v>
      </c>
      <c r="O262" s="122" t="s">
        <v>1134</v>
      </c>
      <c r="P262" s="122"/>
      <c r="Q262" s="121" t="s">
        <v>1126</v>
      </c>
      <c r="R262" s="121" t="s">
        <v>1126</v>
      </c>
      <c r="S262" s="121" t="s">
        <v>1123</v>
      </c>
      <c r="T262" s="121" t="s">
        <v>1123</v>
      </c>
      <c r="U262" s="121" t="s">
        <v>1123</v>
      </c>
      <c r="V262" s="121" t="s">
        <v>1123</v>
      </c>
      <c r="W262" s="121"/>
      <c r="X262" s="121"/>
      <c r="Y262" s="121"/>
      <c r="Z262" s="121"/>
      <c r="AA262" s="121"/>
      <c r="AB262" s="121"/>
      <c r="AC262" s="131"/>
      <c r="AD262" s="149">
        <f t="shared" si="12"/>
        <v>30</v>
      </c>
      <c r="AE262" s="112">
        <v>52</v>
      </c>
      <c r="AF262" s="112">
        <f t="shared" si="11"/>
        <v>22</v>
      </c>
    </row>
    <row r="263" spans="1:32" ht="24.75" customHeight="1">
      <c r="A263" s="116" t="s">
        <v>1244</v>
      </c>
      <c r="B263" s="157"/>
      <c r="C263" s="124"/>
      <c r="D263" s="124"/>
      <c r="E263" s="122"/>
      <c r="F263" s="122"/>
      <c r="G263" s="122"/>
      <c r="H263" s="122"/>
      <c r="I263" s="122"/>
      <c r="J263" s="122"/>
      <c r="K263" s="122" t="s">
        <v>1238</v>
      </c>
      <c r="L263" s="122" t="s">
        <v>1238</v>
      </c>
      <c r="M263" s="122"/>
      <c r="N263" s="122"/>
      <c r="O263" s="122" t="s">
        <v>1115</v>
      </c>
      <c r="P263" s="122" t="s">
        <v>1115</v>
      </c>
      <c r="Q263" s="122"/>
      <c r="R263" s="122"/>
      <c r="S263" s="122" t="s">
        <v>1115</v>
      </c>
      <c r="T263" s="122" t="s">
        <v>1115</v>
      </c>
      <c r="U263" s="122" t="s">
        <v>1115</v>
      </c>
      <c r="V263" s="122" t="s">
        <v>1115</v>
      </c>
      <c r="W263" s="121"/>
      <c r="X263" s="121"/>
      <c r="Y263" s="121"/>
      <c r="Z263" s="121"/>
      <c r="AA263" s="121"/>
      <c r="AB263" s="121"/>
      <c r="AC263" s="131"/>
      <c r="AD263" s="149">
        <f t="shared" si="12"/>
        <v>16</v>
      </c>
      <c r="AE263" s="112">
        <v>52</v>
      </c>
      <c r="AF263" s="112">
        <f t="shared" si="11"/>
        <v>36</v>
      </c>
    </row>
    <row r="264" spans="1:32" ht="24.75" customHeight="1">
      <c r="A264" s="116" t="s">
        <v>1245</v>
      </c>
      <c r="B264" s="157" t="s">
        <v>1246</v>
      </c>
      <c r="C264" s="121" t="s">
        <v>1139</v>
      </c>
      <c r="D264" s="121" t="s">
        <v>1139</v>
      </c>
      <c r="E264" s="121" t="s">
        <v>1247</v>
      </c>
      <c r="F264" s="121" t="s">
        <v>1247</v>
      </c>
      <c r="G264" s="122"/>
      <c r="H264" s="122" t="s">
        <v>1248</v>
      </c>
      <c r="I264" s="121" t="s">
        <v>1140</v>
      </c>
      <c r="J264" s="121" t="s">
        <v>1140</v>
      </c>
      <c r="K264" s="121" t="s">
        <v>1101</v>
      </c>
      <c r="L264" s="121" t="s">
        <v>1101</v>
      </c>
      <c r="M264" s="122" t="s">
        <v>1139</v>
      </c>
      <c r="N264" s="122" t="s">
        <v>1139</v>
      </c>
      <c r="O264" s="123"/>
      <c r="P264" s="123"/>
      <c r="Q264" s="121" t="s">
        <v>1139</v>
      </c>
      <c r="R264" s="121"/>
      <c r="S264" s="122" t="s">
        <v>948</v>
      </c>
      <c r="T264" s="122" t="s">
        <v>948</v>
      </c>
      <c r="U264" s="121" t="s">
        <v>1045</v>
      </c>
      <c r="V264" s="121" t="s">
        <v>1045</v>
      </c>
      <c r="W264" s="124"/>
      <c r="X264" s="121"/>
      <c r="Y264" s="121"/>
      <c r="Z264" s="121"/>
      <c r="AA264" s="121"/>
      <c r="AB264" s="121"/>
      <c r="AC264" s="131"/>
      <c r="AD264" s="149">
        <f t="shared" si="12"/>
        <v>32</v>
      </c>
      <c r="AE264" s="112">
        <v>52</v>
      </c>
      <c r="AF264" s="112">
        <f t="shared" si="11"/>
        <v>20</v>
      </c>
    </row>
    <row r="265" spans="1:32" ht="24.75" customHeight="1">
      <c r="A265" s="116" t="s">
        <v>1249</v>
      </c>
      <c r="B265" s="157"/>
      <c r="C265" s="121" t="s">
        <v>1140</v>
      </c>
      <c r="D265" s="122" t="s">
        <v>1140</v>
      </c>
      <c r="E265" s="121" t="s">
        <v>1248</v>
      </c>
      <c r="F265" s="122" t="s">
        <v>1248</v>
      </c>
      <c r="G265" s="122" t="s">
        <v>975</v>
      </c>
      <c r="H265" s="122" t="s">
        <v>1250</v>
      </c>
      <c r="I265" s="121" t="s">
        <v>1251</v>
      </c>
      <c r="J265" s="122" t="s">
        <v>1251</v>
      </c>
      <c r="K265" s="121" t="s">
        <v>1140</v>
      </c>
      <c r="L265" s="121" t="s">
        <v>1140</v>
      </c>
      <c r="M265" s="121" t="s">
        <v>1247</v>
      </c>
      <c r="N265" s="122" t="s">
        <v>1247</v>
      </c>
      <c r="O265" s="121" t="s">
        <v>1251</v>
      </c>
      <c r="P265" s="121" t="s">
        <v>1251</v>
      </c>
      <c r="Q265" s="121" t="s">
        <v>1247</v>
      </c>
      <c r="R265" s="122" t="s">
        <v>1247</v>
      </c>
      <c r="S265" s="122" t="s">
        <v>1252</v>
      </c>
      <c r="T265" s="122" t="s">
        <v>1252</v>
      </c>
      <c r="U265" s="121"/>
      <c r="V265" s="121"/>
      <c r="W265" s="121"/>
      <c r="X265" s="121"/>
      <c r="Y265" s="121"/>
      <c r="Z265" s="121"/>
      <c r="AA265" s="121"/>
      <c r="AB265" s="121"/>
      <c r="AC265" s="131"/>
      <c r="AD265" s="149">
        <f t="shared" si="12"/>
        <v>36</v>
      </c>
      <c r="AE265" s="112">
        <v>52</v>
      </c>
      <c r="AF265" s="112">
        <f t="shared" si="11"/>
        <v>16</v>
      </c>
    </row>
    <row r="266" spans="1:32" ht="24.75" customHeight="1">
      <c r="A266" s="116" t="s">
        <v>1253</v>
      </c>
      <c r="B266" s="157"/>
      <c r="C266" s="122" t="s">
        <v>988</v>
      </c>
      <c r="D266" s="122" t="s">
        <v>988</v>
      </c>
      <c r="E266" s="124"/>
      <c r="F266" s="122" t="s">
        <v>1250</v>
      </c>
      <c r="G266" s="121" t="s">
        <v>1252</v>
      </c>
      <c r="H266" s="122" t="s">
        <v>1252</v>
      </c>
      <c r="I266" s="122" t="s">
        <v>975</v>
      </c>
      <c r="J266" s="122" t="s">
        <v>975</v>
      </c>
      <c r="K266" s="122" t="s">
        <v>1254</v>
      </c>
      <c r="L266" s="122" t="s">
        <v>1254</v>
      </c>
      <c r="M266" s="121" t="s">
        <v>1248</v>
      </c>
      <c r="N266" s="122" t="s">
        <v>1248</v>
      </c>
      <c r="O266" s="122" t="s">
        <v>975</v>
      </c>
      <c r="P266" s="122" t="s">
        <v>975</v>
      </c>
      <c r="Q266" s="122" t="s">
        <v>1252</v>
      </c>
      <c r="R266" s="122" t="s">
        <v>1252</v>
      </c>
      <c r="S266" s="121" t="s">
        <v>1251</v>
      </c>
      <c r="T266" s="121" t="s">
        <v>1251</v>
      </c>
      <c r="U266" s="121"/>
      <c r="V266" s="121"/>
      <c r="W266" s="122" t="s">
        <v>975</v>
      </c>
      <c r="X266" s="121"/>
      <c r="Y266" s="121"/>
      <c r="Z266" s="121"/>
      <c r="AA266" s="121"/>
      <c r="AB266" s="121"/>
      <c r="AC266" s="131"/>
      <c r="AD266" s="149">
        <f t="shared" si="12"/>
        <v>36</v>
      </c>
      <c r="AE266" s="112">
        <v>52</v>
      </c>
      <c r="AF266" s="112">
        <f t="shared" si="11"/>
        <v>16</v>
      </c>
    </row>
    <row r="267" spans="1:32" ht="24.75" customHeight="1">
      <c r="A267" s="116" t="s">
        <v>1255</v>
      </c>
      <c r="B267" s="157"/>
      <c r="C267" s="122" t="s">
        <v>1256</v>
      </c>
      <c r="D267" s="122" t="s">
        <v>1256</v>
      </c>
      <c r="E267" s="121"/>
      <c r="F267" s="122"/>
      <c r="G267" s="122" t="s">
        <v>1241</v>
      </c>
      <c r="H267" s="122" t="s">
        <v>1241</v>
      </c>
      <c r="I267" s="124"/>
      <c r="J267" s="124"/>
      <c r="K267" s="121" t="s">
        <v>1257</v>
      </c>
      <c r="L267" s="121" t="s">
        <v>1257</v>
      </c>
      <c r="M267" s="122" t="s">
        <v>1241</v>
      </c>
      <c r="N267" s="121" t="s">
        <v>1241</v>
      </c>
      <c r="O267" s="122" t="s">
        <v>1119</v>
      </c>
      <c r="P267" s="122" t="s">
        <v>1119</v>
      </c>
      <c r="Q267" s="121" t="s">
        <v>1241</v>
      </c>
      <c r="R267" s="121" t="s">
        <v>1241</v>
      </c>
      <c r="S267" s="121" t="s">
        <v>1257</v>
      </c>
      <c r="T267" s="121" t="s">
        <v>1256</v>
      </c>
      <c r="U267" s="123"/>
      <c r="V267" s="123"/>
      <c r="W267" s="121"/>
      <c r="X267" s="121"/>
      <c r="Y267" s="121"/>
      <c r="Z267" s="121"/>
      <c r="AA267" s="121"/>
      <c r="AB267" s="121"/>
      <c r="AC267" s="131"/>
      <c r="AD267" s="149">
        <f t="shared" si="12"/>
        <v>28</v>
      </c>
      <c r="AE267" s="112">
        <v>52</v>
      </c>
      <c r="AF267" s="112">
        <f t="shared" si="11"/>
        <v>24</v>
      </c>
    </row>
    <row r="268" spans="1:32" ht="24.75" customHeight="1">
      <c r="A268" s="116" t="s">
        <v>1258</v>
      </c>
      <c r="B268" s="157"/>
      <c r="C268" s="122"/>
      <c r="D268" s="122"/>
      <c r="E268" s="122"/>
      <c r="F268" s="122"/>
      <c r="G268" s="122"/>
      <c r="H268" s="122"/>
      <c r="I268" s="121"/>
      <c r="J268" s="121"/>
      <c r="K268" s="122"/>
      <c r="L268" s="121"/>
      <c r="M268" s="122"/>
      <c r="N268" s="122"/>
      <c r="O268" s="122"/>
      <c r="P268" s="122"/>
      <c r="Q268" s="121"/>
      <c r="R268" s="121"/>
      <c r="S268" s="122"/>
      <c r="T268" s="122"/>
      <c r="U268" s="121"/>
      <c r="V268" s="121"/>
      <c r="W268" s="121"/>
      <c r="X268" s="121"/>
      <c r="Y268" s="121"/>
      <c r="Z268" s="121"/>
      <c r="AA268" s="121"/>
      <c r="AB268" s="121"/>
      <c r="AC268" s="131"/>
      <c r="AD268" s="149">
        <f t="shared" si="12"/>
        <v>0</v>
      </c>
      <c r="AE268" s="112">
        <v>52</v>
      </c>
      <c r="AF268" s="112">
        <f t="shared" si="11"/>
        <v>52</v>
      </c>
    </row>
    <row r="269" spans="1:32" ht="24.75" customHeight="1">
      <c r="A269" s="116" t="s">
        <v>1259</v>
      </c>
      <c r="B269" s="122" t="s">
        <v>1260</v>
      </c>
      <c r="C269" s="122"/>
      <c r="D269" s="122"/>
      <c r="E269" s="122"/>
      <c r="F269" s="122"/>
      <c r="G269" s="122"/>
      <c r="H269" s="122"/>
      <c r="I269" s="122" t="s">
        <v>1057</v>
      </c>
      <c r="J269" s="122" t="s">
        <v>1057</v>
      </c>
      <c r="K269" s="122" t="s">
        <v>975</v>
      </c>
      <c r="L269" s="122" t="s">
        <v>975</v>
      </c>
      <c r="M269" s="122"/>
      <c r="N269" s="122"/>
      <c r="O269" s="122" t="s">
        <v>1057</v>
      </c>
      <c r="P269" s="122" t="s">
        <v>1057</v>
      </c>
      <c r="Q269" s="122" t="s">
        <v>1261</v>
      </c>
      <c r="R269" s="122" t="s">
        <v>1261</v>
      </c>
      <c r="S269" s="122" t="s">
        <v>1261</v>
      </c>
      <c r="T269" s="122" t="s">
        <v>1261</v>
      </c>
      <c r="U269" s="121"/>
      <c r="V269" s="121"/>
      <c r="W269" s="121"/>
      <c r="X269" s="121"/>
      <c r="Y269" s="121"/>
      <c r="Z269" s="121"/>
      <c r="AA269" s="121"/>
      <c r="AB269" s="121"/>
      <c r="AC269" s="131"/>
      <c r="AD269" s="149">
        <f t="shared" si="12"/>
        <v>20</v>
      </c>
      <c r="AE269" s="112">
        <v>52</v>
      </c>
      <c r="AF269" s="112">
        <f t="shared" si="11"/>
        <v>32</v>
      </c>
    </row>
    <row r="270" spans="1:32" ht="27" customHeight="1">
      <c r="A270" s="156" t="s">
        <v>1262</v>
      </c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44" t="s">
        <v>1263</v>
      </c>
      <c r="Y270" s="151"/>
      <c r="Z270" s="151"/>
      <c r="AA270" s="151"/>
      <c r="AB270" s="152"/>
      <c r="AC270" s="131"/>
      <c r="AD270" s="154">
        <f>SUM(AD233:AD269)</f>
        <v>648</v>
      </c>
      <c r="AE270" s="155">
        <f>SUM(AE233:AE269)</f>
        <v>1872</v>
      </c>
      <c r="AF270" s="155">
        <f>SUM(AF233:AF269)</f>
        <v>1224</v>
      </c>
    </row>
    <row r="271" spans="1:32" ht="24.75" customHeight="1">
      <c r="A271" s="116" t="s">
        <v>1264</v>
      </c>
      <c r="B271" s="122" t="s">
        <v>1218</v>
      </c>
      <c r="C271" s="121" t="s">
        <v>1265</v>
      </c>
      <c r="D271" s="121" t="s">
        <v>1265</v>
      </c>
      <c r="E271" s="121"/>
      <c r="F271" s="121"/>
      <c r="G271" s="122" t="s">
        <v>1265</v>
      </c>
      <c r="H271" s="122" t="s">
        <v>1265</v>
      </c>
      <c r="I271" s="121" t="s">
        <v>1266</v>
      </c>
      <c r="J271" s="121"/>
      <c r="K271" s="122" t="s">
        <v>1267</v>
      </c>
      <c r="L271" s="122" t="s">
        <v>1267</v>
      </c>
      <c r="M271" s="121" t="s">
        <v>1268</v>
      </c>
      <c r="N271" s="121" t="s">
        <v>1268</v>
      </c>
      <c r="O271" s="121"/>
      <c r="P271" s="121" t="s">
        <v>1268</v>
      </c>
      <c r="Q271" s="121" t="s">
        <v>1266</v>
      </c>
      <c r="R271" s="121" t="s">
        <v>1266</v>
      </c>
      <c r="S271" s="122" t="s">
        <v>1267</v>
      </c>
      <c r="T271" s="122" t="s">
        <v>1267</v>
      </c>
      <c r="U271" s="121"/>
      <c r="V271" s="121"/>
      <c r="W271" s="121"/>
      <c r="X271" s="121"/>
      <c r="Y271" s="121"/>
      <c r="Z271" s="121"/>
      <c r="AA271" s="121"/>
      <c r="AB271" s="121"/>
      <c r="AC271" s="131"/>
      <c r="AD271" s="132">
        <f>2*COUNTA(C271:AB271)</f>
        <v>28</v>
      </c>
      <c r="AE271" s="112">
        <v>52</v>
      </c>
      <c r="AF271" s="112">
        <f aca="true" t="shared" si="13" ref="AF271:AF297">AE271-AD271</f>
        <v>24</v>
      </c>
    </row>
    <row r="272" spans="1:32" ht="24.75" customHeight="1">
      <c r="A272" s="116" t="s">
        <v>1269</v>
      </c>
      <c r="B272" s="122" t="s">
        <v>1270</v>
      </c>
      <c r="C272" s="121" t="s">
        <v>1266</v>
      </c>
      <c r="D272" s="121" t="s">
        <v>1266</v>
      </c>
      <c r="E272" s="121" t="s">
        <v>1271</v>
      </c>
      <c r="F272" s="121" t="s">
        <v>1271</v>
      </c>
      <c r="G272" s="121" t="s">
        <v>1256</v>
      </c>
      <c r="H272" s="121" t="s">
        <v>1256</v>
      </c>
      <c r="I272" s="122" t="s">
        <v>1238</v>
      </c>
      <c r="J272" s="121" t="s">
        <v>1271</v>
      </c>
      <c r="K272" s="122" t="s">
        <v>1118</v>
      </c>
      <c r="L272" s="122" t="s">
        <v>1118</v>
      </c>
      <c r="M272" s="122" t="s">
        <v>1265</v>
      </c>
      <c r="N272" s="121" t="s">
        <v>1265</v>
      </c>
      <c r="O272" s="122" t="s">
        <v>1238</v>
      </c>
      <c r="P272" s="122" t="s">
        <v>1238</v>
      </c>
      <c r="Q272" s="121" t="s">
        <v>1118</v>
      </c>
      <c r="R272" s="121" t="s">
        <v>1118</v>
      </c>
      <c r="S272" s="121" t="s">
        <v>1265</v>
      </c>
      <c r="T272" s="121" t="s">
        <v>1265</v>
      </c>
      <c r="U272" s="121" t="s">
        <v>1130</v>
      </c>
      <c r="V272" s="121" t="s">
        <v>1130</v>
      </c>
      <c r="W272" s="121" t="s">
        <v>1118</v>
      </c>
      <c r="X272" s="121" t="s">
        <v>1118</v>
      </c>
      <c r="Y272" s="121"/>
      <c r="Z272" s="121"/>
      <c r="AA272" s="121"/>
      <c r="AB272" s="121"/>
      <c r="AC272" s="131"/>
      <c r="AD272" s="132">
        <f aca="true" t="shared" si="14" ref="AD272:AD297">2*COUNTA(C272:AB272)</f>
        <v>44</v>
      </c>
      <c r="AE272" s="112">
        <v>52</v>
      </c>
      <c r="AF272" s="112">
        <f t="shared" si="13"/>
        <v>8</v>
      </c>
    </row>
    <row r="273" spans="1:32" ht="24.75" customHeight="1">
      <c r="A273" s="116" t="s">
        <v>1272</v>
      </c>
      <c r="B273" s="157" t="s">
        <v>1273</v>
      </c>
      <c r="C273" s="121" t="s">
        <v>993</v>
      </c>
      <c r="D273" s="122" t="s">
        <v>1226</v>
      </c>
      <c r="E273" s="122" t="s">
        <v>985</v>
      </c>
      <c r="F273" s="122" t="s">
        <v>985</v>
      </c>
      <c r="G273" s="121" t="s">
        <v>1274</v>
      </c>
      <c r="H273" s="121" t="s">
        <v>1274</v>
      </c>
      <c r="I273" s="121" t="s">
        <v>993</v>
      </c>
      <c r="J273" s="121" t="s">
        <v>993</v>
      </c>
      <c r="K273" s="121" t="s">
        <v>1274</v>
      </c>
      <c r="L273" s="121" t="s">
        <v>1274</v>
      </c>
      <c r="M273" s="121" t="s">
        <v>985</v>
      </c>
      <c r="N273" s="121" t="s">
        <v>985</v>
      </c>
      <c r="O273" s="122" t="s">
        <v>1274</v>
      </c>
      <c r="P273" s="122" t="s">
        <v>1274</v>
      </c>
      <c r="Q273" s="121" t="s">
        <v>985</v>
      </c>
      <c r="R273" s="121" t="s">
        <v>985</v>
      </c>
      <c r="S273" s="122" t="s">
        <v>1274</v>
      </c>
      <c r="T273" s="122"/>
      <c r="U273" s="122" t="s">
        <v>1275</v>
      </c>
      <c r="V273" s="122" t="s">
        <v>1275</v>
      </c>
      <c r="W273" s="121" t="s">
        <v>982</v>
      </c>
      <c r="X273" s="121"/>
      <c r="Y273" s="121" t="s">
        <v>997</v>
      </c>
      <c r="Z273" s="121" t="s">
        <v>997</v>
      </c>
      <c r="AA273" s="121"/>
      <c r="AB273" s="121"/>
      <c r="AC273" s="131"/>
      <c r="AD273" s="132">
        <f t="shared" si="14"/>
        <v>44</v>
      </c>
      <c r="AE273" s="112">
        <v>52</v>
      </c>
      <c r="AF273" s="112">
        <f t="shared" si="13"/>
        <v>8</v>
      </c>
    </row>
    <row r="274" spans="1:32" ht="24.75" customHeight="1">
      <c r="A274" s="116" t="s">
        <v>1276</v>
      </c>
      <c r="B274" s="157"/>
      <c r="C274" s="121" t="s">
        <v>1274</v>
      </c>
      <c r="D274" s="121" t="s">
        <v>1274</v>
      </c>
      <c r="E274" s="122" t="s">
        <v>1013</v>
      </c>
      <c r="F274" s="122" t="s">
        <v>1013</v>
      </c>
      <c r="G274" s="121" t="s">
        <v>1277</v>
      </c>
      <c r="H274" s="121" t="s">
        <v>1277</v>
      </c>
      <c r="I274" s="122" t="s">
        <v>1195</v>
      </c>
      <c r="J274" s="122" t="s">
        <v>1195</v>
      </c>
      <c r="K274" s="121" t="s">
        <v>1013</v>
      </c>
      <c r="L274" s="121" t="s">
        <v>1013</v>
      </c>
      <c r="M274" s="121" t="s">
        <v>1278</v>
      </c>
      <c r="N274" s="121" t="s">
        <v>1278</v>
      </c>
      <c r="O274" s="121" t="s">
        <v>1013</v>
      </c>
      <c r="P274" s="121" t="s">
        <v>1013</v>
      </c>
      <c r="Q274" s="123"/>
      <c r="R274" s="121"/>
      <c r="S274" s="121" t="s">
        <v>1195</v>
      </c>
      <c r="T274" s="122" t="s">
        <v>1195</v>
      </c>
      <c r="U274" s="121" t="s">
        <v>982</v>
      </c>
      <c r="V274" s="121" t="s">
        <v>982</v>
      </c>
      <c r="W274" s="121" t="s">
        <v>1275</v>
      </c>
      <c r="X274" s="121" t="s">
        <v>1275</v>
      </c>
      <c r="Y274" s="121"/>
      <c r="Z274" s="121"/>
      <c r="AA274" s="121"/>
      <c r="AB274" s="121"/>
      <c r="AC274" s="131"/>
      <c r="AD274" s="132">
        <f t="shared" si="14"/>
        <v>40</v>
      </c>
      <c r="AE274" s="112">
        <v>52</v>
      </c>
      <c r="AF274" s="112">
        <f t="shared" si="13"/>
        <v>12</v>
      </c>
    </row>
    <row r="275" spans="1:32" ht="24.75" customHeight="1">
      <c r="A275" s="116" t="s">
        <v>1279</v>
      </c>
      <c r="B275" s="157"/>
      <c r="C275" s="122" t="s">
        <v>1195</v>
      </c>
      <c r="D275" s="122" t="s">
        <v>1195</v>
      </c>
      <c r="E275" s="121" t="s">
        <v>1275</v>
      </c>
      <c r="F275" s="121" t="s">
        <v>1275</v>
      </c>
      <c r="G275" s="122" t="s">
        <v>984</v>
      </c>
      <c r="H275" s="122" t="s">
        <v>984</v>
      </c>
      <c r="I275" s="122" t="s">
        <v>997</v>
      </c>
      <c r="J275" s="122" t="s">
        <v>997</v>
      </c>
      <c r="K275" s="122" t="s">
        <v>984</v>
      </c>
      <c r="L275" s="122" t="s">
        <v>984</v>
      </c>
      <c r="M275" s="121" t="s">
        <v>1275</v>
      </c>
      <c r="N275" s="121"/>
      <c r="O275" s="121"/>
      <c r="P275" s="122"/>
      <c r="Q275" s="121" t="s">
        <v>1275</v>
      </c>
      <c r="R275" s="121" t="s">
        <v>1275</v>
      </c>
      <c r="S275" s="123"/>
      <c r="T275" s="123"/>
      <c r="U275" s="122" t="s">
        <v>1195</v>
      </c>
      <c r="V275" s="122" t="s">
        <v>1195</v>
      </c>
      <c r="W275" s="121"/>
      <c r="X275" s="121"/>
      <c r="Y275" s="121"/>
      <c r="Z275" s="121"/>
      <c r="AA275" s="121"/>
      <c r="AB275" s="121"/>
      <c r="AC275" s="131"/>
      <c r="AD275" s="132">
        <f t="shared" si="14"/>
        <v>30</v>
      </c>
      <c r="AE275" s="112">
        <v>52</v>
      </c>
      <c r="AF275" s="112">
        <f t="shared" si="13"/>
        <v>22</v>
      </c>
    </row>
    <row r="276" spans="1:32" s="111" customFormat="1" ht="31.5" customHeight="1">
      <c r="A276" s="141" t="s">
        <v>1280</v>
      </c>
      <c r="B276" s="117" t="s">
        <v>1281</v>
      </c>
      <c r="C276" s="122" t="s">
        <v>1150</v>
      </c>
      <c r="D276" s="122" t="s">
        <v>1150</v>
      </c>
      <c r="G276" s="122" t="s">
        <v>1065</v>
      </c>
      <c r="H276" s="122" t="s">
        <v>1065</v>
      </c>
      <c r="I276" s="122" t="s">
        <v>1282</v>
      </c>
      <c r="J276" s="122" t="s">
        <v>1282</v>
      </c>
      <c r="K276" s="122" t="s">
        <v>1150</v>
      </c>
      <c r="L276" s="122" t="s">
        <v>1150</v>
      </c>
      <c r="M276" s="122" t="s">
        <v>977</v>
      </c>
      <c r="N276" s="122" t="s">
        <v>1283</v>
      </c>
      <c r="O276" s="122" t="s">
        <v>1282</v>
      </c>
      <c r="P276" s="122" t="s">
        <v>1282</v>
      </c>
      <c r="Q276" s="122" t="s">
        <v>1282</v>
      </c>
      <c r="R276" s="122" t="s">
        <v>1282</v>
      </c>
      <c r="S276" s="122" t="s">
        <v>1150</v>
      </c>
      <c r="T276" s="122" t="s">
        <v>1150</v>
      </c>
      <c r="U276" s="121" t="s">
        <v>1145</v>
      </c>
      <c r="V276" s="121" t="s">
        <v>1145</v>
      </c>
      <c r="W276" s="122" t="s">
        <v>1282</v>
      </c>
      <c r="X276" s="122" t="s">
        <v>1282</v>
      </c>
      <c r="Y276" s="122" t="s">
        <v>1150</v>
      </c>
      <c r="Z276" s="122" t="s">
        <v>1150</v>
      </c>
      <c r="AA276" s="121" t="s">
        <v>1063</v>
      </c>
      <c r="AB276" s="121" t="s">
        <v>1063</v>
      </c>
      <c r="AC276" s="130"/>
      <c r="AD276" s="132">
        <f t="shared" si="14"/>
        <v>48</v>
      </c>
      <c r="AE276" s="112">
        <v>52</v>
      </c>
      <c r="AF276" s="112">
        <f t="shared" si="13"/>
        <v>4</v>
      </c>
    </row>
    <row r="277" spans="1:32" s="111" customFormat="1" ht="31.5" customHeight="1">
      <c r="A277" s="142"/>
      <c r="B277" s="117"/>
      <c r="C277" s="122"/>
      <c r="D277" s="122"/>
      <c r="G277" s="122"/>
      <c r="H277" s="122"/>
      <c r="I277" s="122"/>
      <c r="J277" s="122"/>
      <c r="K277" s="122"/>
      <c r="L277" s="122"/>
      <c r="M277" s="122" t="s">
        <v>1284</v>
      </c>
      <c r="N277" s="122"/>
      <c r="O277" s="122"/>
      <c r="P277" s="122"/>
      <c r="Q277" s="122"/>
      <c r="R277" s="122"/>
      <c r="S277" s="122"/>
      <c r="T277" s="122"/>
      <c r="U277" s="121"/>
      <c r="V277" s="121"/>
      <c r="W277" s="122"/>
      <c r="X277" s="122"/>
      <c r="Y277" s="122"/>
      <c r="Z277" s="122"/>
      <c r="AA277" s="121"/>
      <c r="AB277" s="121"/>
      <c r="AC277" s="130"/>
      <c r="AD277" s="132" t="s">
        <v>966</v>
      </c>
      <c r="AE277" s="112">
        <v>0</v>
      </c>
      <c r="AF277" s="112">
        <v>0</v>
      </c>
    </row>
    <row r="278" spans="1:32" ht="24.75" customHeight="1">
      <c r="A278" s="116" t="s">
        <v>1285</v>
      </c>
      <c r="B278" s="157" t="s">
        <v>1286</v>
      </c>
      <c r="C278" s="121" t="s">
        <v>1063</v>
      </c>
      <c r="D278" s="121" t="s">
        <v>1063</v>
      </c>
      <c r="E278" s="121" t="s">
        <v>1031</v>
      </c>
      <c r="F278" s="121" t="s">
        <v>1031</v>
      </c>
      <c r="G278" s="121" t="s">
        <v>1287</v>
      </c>
      <c r="H278" s="121" t="s">
        <v>1287</v>
      </c>
      <c r="I278" s="121" t="s">
        <v>1070</v>
      </c>
      <c r="J278" s="121" t="s">
        <v>1070</v>
      </c>
      <c r="K278" s="121" t="s">
        <v>1070</v>
      </c>
      <c r="L278" s="121" t="s">
        <v>1070</v>
      </c>
      <c r="M278" s="121" t="s">
        <v>1065</v>
      </c>
      <c r="N278" s="121" t="s">
        <v>1065</v>
      </c>
      <c r="O278" s="121" t="s">
        <v>1145</v>
      </c>
      <c r="P278" s="121" t="s">
        <v>1145</v>
      </c>
      <c r="Q278" s="121" t="s">
        <v>1287</v>
      </c>
      <c r="R278" s="121" t="s">
        <v>1287</v>
      </c>
      <c r="S278" s="121" t="s">
        <v>1288</v>
      </c>
      <c r="T278" s="121" t="s">
        <v>1288</v>
      </c>
      <c r="U278" s="121" t="s">
        <v>1063</v>
      </c>
      <c r="V278" s="121" t="s">
        <v>1063</v>
      </c>
      <c r="W278" s="121" t="s">
        <v>1145</v>
      </c>
      <c r="X278" s="121" t="s">
        <v>1145</v>
      </c>
      <c r="Y278" s="122" t="s">
        <v>1282</v>
      </c>
      <c r="Z278" s="122" t="s">
        <v>1282</v>
      </c>
      <c r="AA278" s="121" t="s">
        <v>1145</v>
      </c>
      <c r="AB278" s="121" t="s">
        <v>1145</v>
      </c>
      <c r="AC278" s="131"/>
      <c r="AD278" s="132">
        <f t="shared" si="14"/>
        <v>52</v>
      </c>
      <c r="AE278" s="112">
        <v>52</v>
      </c>
      <c r="AF278" s="112">
        <f t="shared" si="13"/>
        <v>0</v>
      </c>
    </row>
    <row r="279" spans="1:32" ht="37.5" customHeight="1">
      <c r="A279" s="141" t="s">
        <v>1289</v>
      </c>
      <c r="B279" s="157"/>
      <c r="C279" s="121" t="s">
        <v>1287</v>
      </c>
      <c r="D279" s="121" t="s">
        <v>1287</v>
      </c>
      <c r="E279" s="122" t="s">
        <v>948</v>
      </c>
      <c r="F279" s="122" t="s">
        <v>948</v>
      </c>
      <c r="G279" s="122" t="s">
        <v>1283</v>
      </c>
      <c r="H279" s="122" t="s">
        <v>1283</v>
      </c>
      <c r="I279" s="121" t="s">
        <v>1290</v>
      </c>
      <c r="J279" s="121" t="s">
        <v>1290</v>
      </c>
      <c r="K279" s="122" t="s">
        <v>1291</v>
      </c>
      <c r="L279" s="122" t="s">
        <v>1291</v>
      </c>
      <c r="M279" s="121" t="s">
        <v>1290</v>
      </c>
      <c r="N279" s="122" t="s">
        <v>1290</v>
      </c>
      <c r="O279" s="121" t="s">
        <v>1288</v>
      </c>
      <c r="P279" s="121" t="s">
        <v>1288</v>
      </c>
      <c r="Q279" s="121" t="s">
        <v>1291</v>
      </c>
      <c r="R279" s="121" t="s">
        <v>1291</v>
      </c>
      <c r="S279" s="122" t="s">
        <v>1291</v>
      </c>
      <c r="T279" s="122" t="s">
        <v>1291</v>
      </c>
      <c r="U279" s="121" t="s">
        <v>1288</v>
      </c>
      <c r="V279" s="121" t="s">
        <v>1288</v>
      </c>
      <c r="W279" s="122" t="s">
        <v>1283</v>
      </c>
      <c r="X279" s="122" t="s">
        <v>1283</v>
      </c>
      <c r="Y279" s="122" t="s">
        <v>1292</v>
      </c>
      <c r="Z279" s="122" t="s">
        <v>1292</v>
      </c>
      <c r="AA279" s="122" t="s">
        <v>1292</v>
      </c>
      <c r="AB279" s="122" t="s">
        <v>1292</v>
      </c>
      <c r="AC279" s="131"/>
      <c r="AD279" s="132">
        <f t="shared" si="14"/>
        <v>52</v>
      </c>
      <c r="AE279" s="112">
        <v>52</v>
      </c>
      <c r="AF279" s="112">
        <f t="shared" si="13"/>
        <v>0</v>
      </c>
    </row>
    <row r="280" spans="1:32" ht="37.5" customHeight="1">
      <c r="A280" s="142"/>
      <c r="B280" s="157"/>
      <c r="C280" s="121"/>
      <c r="D280" s="121"/>
      <c r="E280" s="122"/>
      <c r="F280" s="122"/>
      <c r="G280" s="122"/>
      <c r="H280" s="122"/>
      <c r="I280" s="121"/>
      <c r="J280" s="121"/>
      <c r="K280" s="122"/>
      <c r="L280" s="122"/>
      <c r="M280" s="121" t="s">
        <v>1031</v>
      </c>
      <c r="N280" s="122" t="s">
        <v>1031</v>
      </c>
      <c r="O280" s="121"/>
      <c r="P280" s="121"/>
      <c r="Q280" s="121"/>
      <c r="R280" s="121"/>
      <c r="S280" s="122"/>
      <c r="T280" s="122"/>
      <c r="U280" s="121"/>
      <c r="V280" s="121"/>
      <c r="W280" s="122"/>
      <c r="X280" s="122"/>
      <c r="Y280" s="122"/>
      <c r="Z280" s="122"/>
      <c r="AA280" s="122"/>
      <c r="AB280" s="122"/>
      <c r="AC280" s="131"/>
      <c r="AD280" s="132" t="s">
        <v>966</v>
      </c>
      <c r="AE280" s="112">
        <v>0</v>
      </c>
      <c r="AF280" s="112">
        <v>0</v>
      </c>
    </row>
    <row r="281" spans="1:32" ht="33" customHeight="1">
      <c r="A281" s="141" t="s">
        <v>1293</v>
      </c>
      <c r="B281" s="157" t="s">
        <v>1294</v>
      </c>
      <c r="C281" s="121" t="s">
        <v>1283</v>
      </c>
      <c r="D281" s="121" t="s">
        <v>1283</v>
      </c>
      <c r="E281" s="122" t="s">
        <v>1291</v>
      </c>
      <c r="F281" s="122" t="s">
        <v>1291</v>
      </c>
      <c r="G281" s="121" t="s">
        <v>977</v>
      </c>
      <c r="H281" s="121" t="s">
        <v>977</v>
      </c>
      <c r="I281" s="122" t="s">
        <v>1291</v>
      </c>
      <c r="J281" s="122" t="s">
        <v>1291</v>
      </c>
      <c r="K281" s="121" t="s">
        <v>1283</v>
      </c>
      <c r="L281" s="121" t="s">
        <v>1283</v>
      </c>
      <c r="M281" s="122" t="s">
        <v>1291</v>
      </c>
      <c r="N281" s="122" t="s">
        <v>1291</v>
      </c>
      <c r="O281" s="122" t="s">
        <v>1290</v>
      </c>
      <c r="P281" s="122" t="s">
        <v>1290</v>
      </c>
      <c r="Q281" s="121" t="s">
        <v>1031</v>
      </c>
      <c r="R281" s="121" t="s">
        <v>1031</v>
      </c>
      <c r="S281" s="121" t="s">
        <v>1290</v>
      </c>
      <c r="T281" s="121" t="s">
        <v>1290</v>
      </c>
      <c r="U281" s="121" t="s">
        <v>1287</v>
      </c>
      <c r="V281" s="121" t="s">
        <v>1287</v>
      </c>
      <c r="W281" s="121" t="s">
        <v>1288</v>
      </c>
      <c r="X281" s="121" t="s">
        <v>1288</v>
      </c>
      <c r="Y281" s="122" t="s">
        <v>1288</v>
      </c>
      <c r="Z281" s="122" t="s">
        <v>1288</v>
      </c>
      <c r="AA281" s="118" t="s">
        <v>1288</v>
      </c>
      <c r="AB281" s="118" t="s">
        <v>1288</v>
      </c>
      <c r="AC281" s="131"/>
      <c r="AD281" s="132">
        <f t="shared" si="14"/>
        <v>52</v>
      </c>
      <c r="AE281" s="112">
        <v>52</v>
      </c>
      <c r="AF281" s="112">
        <f t="shared" si="13"/>
        <v>0</v>
      </c>
    </row>
    <row r="282" spans="1:32" ht="33" customHeight="1">
      <c r="A282" s="142"/>
      <c r="B282" s="162"/>
      <c r="C282" s="121" t="s">
        <v>1290</v>
      </c>
      <c r="D282" s="121" t="s">
        <v>1290</v>
      </c>
      <c r="E282" s="122" t="s">
        <v>1295</v>
      </c>
      <c r="F282" s="122" t="s">
        <v>1295</v>
      </c>
      <c r="G282" s="121" t="s">
        <v>1284</v>
      </c>
      <c r="H282" s="121" t="s">
        <v>1284</v>
      </c>
      <c r="I282" s="122"/>
      <c r="J282" s="122"/>
      <c r="K282" s="121"/>
      <c r="L282" s="121"/>
      <c r="M282" s="122"/>
      <c r="N282" s="122"/>
      <c r="O282" s="122" t="s">
        <v>977</v>
      </c>
      <c r="P282" s="122"/>
      <c r="Q282" s="121"/>
      <c r="R282" s="121"/>
      <c r="S282" s="121"/>
      <c r="T282" s="121"/>
      <c r="U282" s="121"/>
      <c r="V282" s="121"/>
      <c r="W282" s="121"/>
      <c r="X282" s="121"/>
      <c r="Y282" s="122"/>
      <c r="Z282" s="122"/>
      <c r="AA282" s="118"/>
      <c r="AB282" s="118"/>
      <c r="AC282" s="131"/>
      <c r="AD282" s="132" t="s">
        <v>966</v>
      </c>
      <c r="AE282" s="112">
        <v>0</v>
      </c>
      <c r="AF282" s="112">
        <v>0</v>
      </c>
    </row>
    <row r="283" spans="1:32" ht="24.75" customHeight="1">
      <c r="A283" s="141" t="s">
        <v>1296</v>
      </c>
      <c r="B283" s="163" t="s">
        <v>1297</v>
      </c>
      <c r="C283" s="122" t="s">
        <v>1298</v>
      </c>
      <c r="D283" s="122" t="s">
        <v>1298</v>
      </c>
      <c r="E283" s="122" t="s">
        <v>1182</v>
      </c>
      <c r="F283" s="122" t="s">
        <v>1182</v>
      </c>
      <c r="G283" s="122" t="s">
        <v>1299</v>
      </c>
      <c r="H283" s="122" t="s">
        <v>1299</v>
      </c>
      <c r="I283" s="122" t="s">
        <v>1182</v>
      </c>
      <c r="J283" s="122" t="s">
        <v>1182</v>
      </c>
      <c r="K283" s="122" t="s">
        <v>1300</v>
      </c>
      <c r="L283" s="122" t="s">
        <v>1300</v>
      </c>
      <c r="M283" s="122" t="s">
        <v>1299</v>
      </c>
      <c r="N283" s="122" t="s">
        <v>1299</v>
      </c>
      <c r="O283" s="121" t="s">
        <v>1301</v>
      </c>
      <c r="P283" s="121" t="s">
        <v>1301</v>
      </c>
      <c r="Q283" s="121" t="s">
        <v>1302</v>
      </c>
      <c r="R283" s="121" t="s">
        <v>1302</v>
      </c>
      <c r="S283" s="122" t="s">
        <v>1303</v>
      </c>
      <c r="T283" s="122" t="s">
        <v>1303</v>
      </c>
      <c r="U283" s="122" t="s">
        <v>1304</v>
      </c>
      <c r="V283" s="122" t="s">
        <v>1304</v>
      </c>
      <c r="W283" s="124" t="s">
        <v>1305</v>
      </c>
      <c r="X283" s="124" t="s">
        <v>1305</v>
      </c>
      <c r="Y283" s="122" t="s">
        <v>1306</v>
      </c>
      <c r="Z283" s="122" t="s">
        <v>1306</v>
      </c>
      <c r="AA283" s="122" t="s">
        <v>1306</v>
      </c>
      <c r="AB283" s="122" t="s">
        <v>1306</v>
      </c>
      <c r="AC283" s="135"/>
      <c r="AD283" s="132">
        <f t="shared" si="14"/>
        <v>52</v>
      </c>
      <c r="AE283" s="112">
        <v>52</v>
      </c>
      <c r="AF283" s="112">
        <f t="shared" si="13"/>
        <v>0</v>
      </c>
    </row>
    <row r="284" spans="1:32" ht="24.75" customHeight="1">
      <c r="A284" s="142"/>
      <c r="B284" s="164"/>
      <c r="C284" s="122"/>
      <c r="D284" s="122"/>
      <c r="E284" s="122"/>
      <c r="F284" s="122"/>
      <c r="G284" s="122"/>
      <c r="H284" s="122"/>
      <c r="I284" s="122" t="s">
        <v>1049</v>
      </c>
      <c r="J284" s="122" t="s">
        <v>1049</v>
      </c>
      <c r="K284" s="122"/>
      <c r="L284" s="122"/>
      <c r="M284" s="122"/>
      <c r="N284" s="122"/>
      <c r="O284" s="121"/>
      <c r="P284" s="121"/>
      <c r="Q284" s="121"/>
      <c r="R284" s="121"/>
      <c r="S284" s="122"/>
      <c r="T284" s="122"/>
      <c r="U284" s="122"/>
      <c r="V284" s="122"/>
      <c r="W284" s="124"/>
      <c r="X284" s="124"/>
      <c r="Y284" s="122"/>
      <c r="Z284" s="122"/>
      <c r="AA284" s="122"/>
      <c r="AB284" s="122"/>
      <c r="AC284" s="135"/>
      <c r="AD284" s="132" t="s">
        <v>966</v>
      </c>
      <c r="AE284" s="112">
        <v>0</v>
      </c>
      <c r="AF284" s="112">
        <v>0</v>
      </c>
    </row>
    <row r="285" spans="1:32" ht="24.75" customHeight="1">
      <c r="A285" s="116" t="s">
        <v>1307</v>
      </c>
      <c r="B285" s="165"/>
      <c r="C285" s="122" t="s">
        <v>1299</v>
      </c>
      <c r="D285" s="122" t="s">
        <v>1299</v>
      </c>
      <c r="E285" s="122" t="s">
        <v>1303</v>
      </c>
      <c r="F285" s="122" t="s">
        <v>1303</v>
      </c>
      <c r="G285" s="122" t="s">
        <v>1304</v>
      </c>
      <c r="H285" s="122" t="s">
        <v>1304</v>
      </c>
      <c r="I285" s="122" t="s">
        <v>1308</v>
      </c>
      <c r="J285" s="122" t="s">
        <v>1308</v>
      </c>
      <c r="K285" s="122" t="s">
        <v>1299</v>
      </c>
      <c r="L285" s="122" t="s">
        <v>1299</v>
      </c>
      <c r="M285" s="121" t="s">
        <v>1308</v>
      </c>
      <c r="N285" s="121" t="s">
        <v>1308</v>
      </c>
      <c r="O285" s="122" t="s">
        <v>1144</v>
      </c>
      <c r="P285" s="122" t="s">
        <v>1144</v>
      </c>
      <c r="Q285" s="122" t="s">
        <v>1299</v>
      </c>
      <c r="R285" s="122" t="s">
        <v>1299</v>
      </c>
      <c r="S285" s="122" t="s">
        <v>1299</v>
      </c>
      <c r="T285" s="122" t="s">
        <v>1299</v>
      </c>
      <c r="U285" s="121" t="s">
        <v>1309</v>
      </c>
      <c r="V285" s="121" t="s">
        <v>1309</v>
      </c>
      <c r="W285" s="123"/>
      <c r="X285" s="123"/>
      <c r="Y285" s="121" t="s">
        <v>1310</v>
      </c>
      <c r="Z285" s="121" t="s">
        <v>1310</v>
      </c>
      <c r="AA285" s="123"/>
      <c r="AB285" s="123"/>
      <c r="AC285" s="131"/>
      <c r="AD285" s="132">
        <f t="shared" si="14"/>
        <v>44</v>
      </c>
      <c r="AE285" s="112">
        <v>52</v>
      </c>
      <c r="AF285" s="112">
        <f t="shared" si="13"/>
        <v>8</v>
      </c>
    </row>
    <row r="286" spans="1:32" ht="24.75" customHeight="1">
      <c r="A286" s="116" t="s">
        <v>1311</v>
      </c>
      <c r="B286" s="165"/>
      <c r="C286" s="121" t="s">
        <v>1312</v>
      </c>
      <c r="D286" s="121" t="s">
        <v>1312</v>
      </c>
      <c r="E286" s="122" t="s">
        <v>1308</v>
      </c>
      <c r="F286" s="122" t="s">
        <v>1308</v>
      </c>
      <c r="G286" s="122" t="s">
        <v>1144</v>
      </c>
      <c r="H286" s="122" t="s">
        <v>1144</v>
      </c>
      <c r="I286" s="121" t="s">
        <v>1313</v>
      </c>
      <c r="J286" s="121" t="s">
        <v>1313</v>
      </c>
      <c r="K286" s="122" t="s">
        <v>1144</v>
      </c>
      <c r="L286" s="122" t="s">
        <v>1144</v>
      </c>
      <c r="M286" s="122" t="s">
        <v>1313</v>
      </c>
      <c r="N286" s="122" t="s">
        <v>1313</v>
      </c>
      <c r="O286" s="122" t="s">
        <v>1182</v>
      </c>
      <c r="P286" s="122" t="s">
        <v>1182</v>
      </c>
      <c r="Q286" s="122"/>
      <c r="R286" s="121" t="s">
        <v>1136</v>
      </c>
      <c r="S286" s="122" t="s">
        <v>1144</v>
      </c>
      <c r="T286" s="122" t="s">
        <v>1144</v>
      </c>
      <c r="U286" s="123"/>
      <c r="V286" s="123"/>
      <c r="W286" s="121" t="s">
        <v>1314</v>
      </c>
      <c r="X286" s="121" t="s">
        <v>1314</v>
      </c>
      <c r="Y286" s="121"/>
      <c r="Z286" s="121"/>
      <c r="AA286" s="121"/>
      <c r="AB286" s="121"/>
      <c r="AC286" s="131"/>
      <c r="AD286" s="132">
        <f t="shared" si="14"/>
        <v>38</v>
      </c>
      <c r="AE286" s="112">
        <v>52</v>
      </c>
      <c r="AF286" s="112">
        <f t="shared" si="13"/>
        <v>14</v>
      </c>
    </row>
    <row r="287" spans="1:32" ht="24.75" customHeight="1">
      <c r="A287" s="116" t="s">
        <v>1315</v>
      </c>
      <c r="B287" s="165"/>
      <c r="C287" s="123" t="s">
        <v>1316</v>
      </c>
      <c r="D287" s="121" t="s">
        <v>1316</v>
      </c>
      <c r="E287" s="121" t="s">
        <v>1254</v>
      </c>
      <c r="F287" s="121" t="s">
        <v>1254</v>
      </c>
      <c r="G287" s="122" t="s">
        <v>1312</v>
      </c>
      <c r="H287" s="122" t="s">
        <v>1312</v>
      </c>
      <c r="I287" s="121" t="s">
        <v>1317</v>
      </c>
      <c r="J287" s="121" t="s">
        <v>1317</v>
      </c>
      <c r="K287" s="122" t="s">
        <v>1303</v>
      </c>
      <c r="L287" s="122" t="s">
        <v>1303</v>
      </c>
      <c r="M287" s="122" t="s">
        <v>1182</v>
      </c>
      <c r="N287" s="122" t="s">
        <v>1182</v>
      </c>
      <c r="O287" s="123" t="s">
        <v>1278</v>
      </c>
      <c r="P287" s="123" t="s">
        <v>1278</v>
      </c>
      <c r="Q287" s="122" t="s">
        <v>1303</v>
      </c>
      <c r="R287" s="122" t="s">
        <v>1303</v>
      </c>
      <c r="S287" s="121" t="s">
        <v>1308</v>
      </c>
      <c r="T287" s="121" t="s">
        <v>1308</v>
      </c>
      <c r="U287" s="123"/>
      <c r="V287" s="123"/>
      <c r="W287" s="122" t="s">
        <v>1141</v>
      </c>
      <c r="X287" s="122" t="s">
        <v>1141</v>
      </c>
      <c r="Y287" s="122" t="s">
        <v>1303</v>
      </c>
      <c r="Z287" s="122" t="s">
        <v>1303</v>
      </c>
      <c r="AA287" s="121" t="s">
        <v>1317</v>
      </c>
      <c r="AB287" s="121" t="s">
        <v>1317</v>
      </c>
      <c r="AC287" s="131"/>
      <c r="AD287" s="132">
        <f t="shared" si="14"/>
        <v>48</v>
      </c>
      <c r="AE287" s="112">
        <v>52</v>
      </c>
      <c r="AF287" s="112">
        <f t="shared" si="13"/>
        <v>4</v>
      </c>
    </row>
    <row r="288" spans="1:32" ht="24.75" customHeight="1">
      <c r="A288" s="116" t="s">
        <v>1318</v>
      </c>
      <c r="B288" s="165"/>
      <c r="C288" s="121"/>
      <c r="D288" s="121"/>
      <c r="E288" s="121" t="s">
        <v>1310</v>
      </c>
      <c r="F288" s="121" t="s">
        <v>1310</v>
      </c>
      <c r="G288" s="121" t="s">
        <v>1306</v>
      </c>
      <c r="H288" s="121" t="s">
        <v>1306</v>
      </c>
      <c r="I288" s="122" t="s">
        <v>1312</v>
      </c>
      <c r="J288" s="122" t="s">
        <v>1312</v>
      </c>
      <c r="K288" s="121" t="s">
        <v>1306</v>
      </c>
      <c r="L288" s="121" t="s">
        <v>1306</v>
      </c>
      <c r="M288" s="121" t="s">
        <v>1184</v>
      </c>
      <c r="N288" s="121" t="s">
        <v>1184</v>
      </c>
      <c r="O288" s="123"/>
      <c r="P288" s="123"/>
      <c r="S288" s="122" t="s">
        <v>1312</v>
      </c>
      <c r="T288" s="122" t="s">
        <v>1312</v>
      </c>
      <c r="U288" s="122"/>
      <c r="V288" s="122"/>
      <c r="W288" s="122" t="s">
        <v>1278</v>
      </c>
      <c r="X288" s="122" t="s">
        <v>1278</v>
      </c>
      <c r="Y288" s="123"/>
      <c r="Z288" s="123"/>
      <c r="AA288" s="122"/>
      <c r="AB288" s="122"/>
      <c r="AC288" s="135"/>
      <c r="AD288" s="132">
        <f t="shared" si="14"/>
        <v>28</v>
      </c>
      <c r="AE288" s="112">
        <v>52</v>
      </c>
      <c r="AF288" s="112">
        <f t="shared" si="13"/>
        <v>24</v>
      </c>
    </row>
    <row r="289" spans="1:32" ht="24.75" customHeight="1">
      <c r="A289" s="116" t="s">
        <v>1319</v>
      </c>
      <c r="B289" s="165"/>
      <c r="C289" s="122"/>
      <c r="D289" s="122" t="s">
        <v>1295</v>
      </c>
      <c r="E289" s="122" t="s">
        <v>1316</v>
      </c>
      <c r="F289" s="121" t="s">
        <v>1316</v>
      </c>
      <c r="G289" s="123"/>
      <c r="H289" s="123"/>
      <c r="I289" s="124"/>
      <c r="J289" s="124"/>
      <c r="K289" s="123"/>
      <c r="L289" s="123"/>
      <c r="M289" s="123"/>
      <c r="N289" s="123"/>
      <c r="O289" s="123"/>
      <c r="P289" s="123"/>
      <c r="Q289" s="121"/>
      <c r="R289" s="121"/>
      <c r="S289" s="123"/>
      <c r="T289" s="123"/>
      <c r="U289" s="121" t="s">
        <v>1292</v>
      </c>
      <c r="V289" s="121" t="s">
        <v>1292</v>
      </c>
      <c r="W289" s="122" t="s">
        <v>1292</v>
      </c>
      <c r="X289" s="122" t="s">
        <v>1292</v>
      </c>
      <c r="Y289" s="122" t="s">
        <v>1312</v>
      </c>
      <c r="Z289" s="122" t="s">
        <v>1312</v>
      </c>
      <c r="AA289" s="122" t="s">
        <v>1314</v>
      </c>
      <c r="AB289" s="122" t="s">
        <v>1314</v>
      </c>
      <c r="AC289" s="135"/>
      <c r="AD289" s="132">
        <f t="shared" si="14"/>
        <v>22</v>
      </c>
      <c r="AE289" s="112">
        <v>52</v>
      </c>
      <c r="AF289" s="112">
        <f t="shared" si="13"/>
        <v>30</v>
      </c>
    </row>
    <row r="290" spans="1:32" ht="24.75" customHeight="1">
      <c r="A290" s="116" t="s">
        <v>1320</v>
      </c>
      <c r="B290" s="165"/>
      <c r="C290" s="122" t="s">
        <v>1308</v>
      </c>
      <c r="D290" s="122" t="s">
        <v>1308</v>
      </c>
      <c r="E290" s="122" t="s">
        <v>1314</v>
      </c>
      <c r="F290" s="122" t="s">
        <v>1314</v>
      </c>
      <c r="G290" s="123"/>
      <c r="H290" s="123"/>
      <c r="I290" s="122"/>
      <c r="J290" s="122"/>
      <c r="K290" s="123"/>
      <c r="L290" s="122" t="s">
        <v>1298</v>
      </c>
      <c r="M290" s="122" t="s">
        <v>1314</v>
      </c>
      <c r="N290" s="122" t="s">
        <v>1314</v>
      </c>
      <c r="O290" s="122" t="s">
        <v>1298</v>
      </c>
      <c r="P290" s="122" t="s">
        <v>1298</v>
      </c>
      <c r="Q290" s="122" t="s">
        <v>1278</v>
      </c>
      <c r="R290" s="122" t="s">
        <v>1278</v>
      </c>
      <c r="S290" s="121" t="s">
        <v>1254</v>
      </c>
      <c r="T290" s="121" t="s">
        <v>1254</v>
      </c>
      <c r="U290" s="123"/>
      <c r="V290" s="123"/>
      <c r="W290" s="121"/>
      <c r="X290" s="121"/>
      <c r="Y290" s="121"/>
      <c r="Z290" s="121"/>
      <c r="AA290" s="121"/>
      <c r="AB290" s="121"/>
      <c r="AC290" s="131"/>
      <c r="AD290" s="132">
        <f t="shared" si="14"/>
        <v>26</v>
      </c>
      <c r="AE290" s="112">
        <v>52</v>
      </c>
      <c r="AF290" s="112">
        <f t="shared" si="13"/>
        <v>26</v>
      </c>
    </row>
    <row r="291" spans="1:32" ht="24.75" customHeight="1">
      <c r="A291" s="116" t="s">
        <v>1321</v>
      </c>
      <c r="B291" s="165"/>
      <c r="C291" s="122" t="s">
        <v>1304</v>
      </c>
      <c r="D291" s="122" t="s">
        <v>1304</v>
      </c>
      <c r="E291" s="121" t="s">
        <v>1317</v>
      </c>
      <c r="F291" s="121" t="s">
        <v>1317</v>
      </c>
      <c r="G291" s="122" t="s">
        <v>1300</v>
      </c>
      <c r="H291" s="122" t="s">
        <v>1300</v>
      </c>
      <c r="I291" s="122" t="s">
        <v>1322</v>
      </c>
      <c r="J291" s="121" t="s">
        <v>1322</v>
      </c>
      <c r="K291" s="123"/>
      <c r="L291" s="123"/>
      <c r="M291" s="122" t="s">
        <v>1312</v>
      </c>
      <c r="N291" s="122" t="s">
        <v>1312</v>
      </c>
      <c r="O291" s="122" t="s">
        <v>1322</v>
      </c>
      <c r="P291" s="122" t="s">
        <v>1322</v>
      </c>
      <c r="Q291" s="122" t="s">
        <v>1314</v>
      </c>
      <c r="R291" s="122" t="s">
        <v>1314</v>
      </c>
      <c r="S291" s="122" t="s">
        <v>1304</v>
      </c>
      <c r="T291" s="122" t="s">
        <v>1304</v>
      </c>
      <c r="U291" s="123"/>
      <c r="V291" s="123"/>
      <c r="W291" s="121" t="s">
        <v>1323</v>
      </c>
      <c r="X291" s="121" t="s">
        <v>1323</v>
      </c>
      <c r="Y291" s="121"/>
      <c r="Z291" s="121"/>
      <c r="AA291" s="121"/>
      <c r="AB291" s="121"/>
      <c r="AC291" s="131"/>
      <c r="AD291" s="132">
        <f t="shared" si="14"/>
        <v>36</v>
      </c>
      <c r="AE291" s="112">
        <v>52</v>
      </c>
      <c r="AF291" s="112">
        <f t="shared" si="13"/>
        <v>16</v>
      </c>
    </row>
    <row r="292" spans="1:32" ht="24.75" customHeight="1">
      <c r="A292" s="116" t="s">
        <v>1324</v>
      </c>
      <c r="B292" s="165"/>
      <c r="C292" s="122" t="s">
        <v>1300</v>
      </c>
      <c r="D292" s="122" t="s">
        <v>1300</v>
      </c>
      <c r="E292" s="121" t="s">
        <v>1136</v>
      </c>
      <c r="F292" s="121" t="s">
        <v>1136</v>
      </c>
      <c r="G292" s="121" t="s">
        <v>1316</v>
      </c>
      <c r="H292" s="121" t="s">
        <v>1316</v>
      </c>
      <c r="I292" s="121" t="s">
        <v>1316</v>
      </c>
      <c r="J292" s="121" t="s">
        <v>1316</v>
      </c>
      <c r="K292" s="121" t="s">
        <v>1301</v>
      </c>
      <c r="L292" s="121" t="s">
        <v>1301</v>
      </c>
      <c r="M292" s="122" t="s">
        <v>1305</v>
      </c>
      <c r="N292" s="122" t="s">
        <v>1305</v>
      </c>
      <c r="O292" s="122" t="s">
        <v>1308</v>
      </c>
      <c r="P292" s="122" t="s">
        <v>1308</v>
      </c>
      <c r="Q292" s="122" t="s">
        <v>1325</v>
      </c>
      <c r="R292" s="121" t="s">
        <v>1325</v>
      </c>
      <c r="S292" s="122" t="s">
        <v>1326</v>
      </c>
      <c r="T292" s="122" t="s">
        <v>1326</v>
      </c>
      <c r="U292" s="121" t="s">
        <v>1310</v>
      </c>
      <c r="V292" s="121" t="s">
        <v>1310</v>
      </c>
      <c r="W292" s="124"/>
      <c r="X292" s="124"/>
      <c r="Y292" s="122" t="s">
        <v>1304</v>
      </c>
      <c r="Z292" s="121" t="s">
        <v>1304</v>
      </c>
      <c r="AA292" s="122" t="s">
        <v>1326</v>
      </c>
      <c r="AB292" s="122" t="s">
        <v>1326</v>
      </c>
      <c r="AC292" s="135"/>
      <c r="AD292" s="132">
        <f t="shared" si="14"/>
        <v>48</v>
      </c>
      <c r="AE292" s="112">
        <v>52</v>
      </c>
      <c r="AF292" s="112">
        <f t="shared" si="13"/>
        <v>4</v>
      </c>
    </row>
    <row r="293" spans="1:32" ht="24.75" customHeight="1">
      <c r="A293" s="116" t="s">
        <v>1327</v>
      </c>
      <c r="B293" s="165"/>
      <c r="C293" s="121"/>
      <c r="D293" s="124"/>
      <c r="E293" s="122" t="s">
        <v>1299</v>
      </c>
      <c r="F293" s="122" t="s">
        <v>1299</v>
      </c>
      <c r="G293" s="123"/>
      <c r="H293" s="123"/>
      <c r="I293" s="122" t="s">
        <v>1305</v>
      </c>
      <c r="J293" s="122" t="s">
        <v>1305</v>
      </c>
      <c r="K293" s="122" t="s">
        <v>1284</v>
      </c>
      <c r="L293" s="122" t="s">
        <v>1284</v>
      </c>
      <c r="M293" s="121" t="s">
        <v>1328</v>
      </c>
      <c r="N293" s="121" t="s">
        <v>1328</v>
      </c>
      <c r="O293" s="122" t="s">
        <v>1309</v>
      </c>
      <c r="P293" s="122" t="s">
        <v>1309</v>
      </c>
      <c r="Q293" s="122"/>
      <c r="R293" s="122"/>
      <c r="S293" s="122" t="s">
        <v>1302</v>
      </c>
      <c r="T293" s="122" t="s">
        <v>1302</v>
      </c>
      <c r="U293" s="124"/>
      <c r="V293" s="124"/>
      <c r="W293" s="122" t="s">
        <v>1306</v>
      </c>
      <c r="X293" s="122" t="s">
        <v>1306</v>
      </c>
      <c r="Y293" s="122" t="s">
        <v>1309</v>
      </c>
      <c r="Z293" s="122" t="s">
        <v>1309</v>
      </c>
      <c r="AA293" s="123"/>
      <c r="AB293" s="123"/>
      <c r="AC293" s="131"/>
      <c r="AD293" s="132">
        <f t="shared" si="14"/>
        <v>32</v>
      </c>
      <c r="AE293" s="112">
        <v>52</v>
      </c>
      <c r="AF293" s="112">
        <f t="shared" si="13"/>
        <v>20</v>
      </c>
    </row>
    <row r="294" spans="1:32" ht="24.75" customHeight="1">
      <c r="A294" s="116" t="s">
        <v>1329</v>
      </c>
      <c r="B294" s="165"/>
      <c r="C294" s="123"/>
      <c r="D294" s="123"/>
      <c r="E294" s="123"/>
      <c r="F294" s="123"/>
      <c r="G294" s="122" t="s">
        <v>1295</v>
      </c>
      <c r="H294" s="122" t="s">
        <v>1295</v>
      </c>
      <c r="I294" s="121" t="s">
        <v>1310</v>
      </c>
      <c r="J294" s="121" t="s">
        <v>1310</v>
      </c>
      <c r="K294" s="121" t="s">
        <v>1310</v>
      </c>
      <c r="L294" s="121" t="s">
        <v>1310</v>
      </c>
      <c r="M294" s="122"/>
      <c r="N294" s="122"/>
      <c r="O294" s="122" t="s">
        <v>1300</v>
      </c>
      <c r="P294" s="122" t="s">
        <v>1300</v>
      </c>
      <c r="Q294" s="121" t="s">
        <v>1326</v>
      </c>
      <c r="R294" s="121" t="s">
        <v>1326</v>
      </c>
      <c r="S294" s="121" t="s">
        <v>1287</v>
      </c>
      <c r="T294" s="121" t="s">
        <v>1287</v>
      </c>
      <c r="U294" s="122" t="s">
        <v>1322</v>
      </c>
      <c r="V294" s="122" t="s">
        <v>1322</v>
      </c>
      <c r="W294" s="122" t="s">
        <v>1325</v>
      </c>
      <c r="X294" s="121" t="s">
        <v>1325</v>
      </c>
      <c r="Y294" s="122" t="s">
        <v>1322</v>
      </c>
      <c r="Z294" s="122" t="s">
        <v>1322</v>
      </c>
      <c r="AA294" s="122" t="s">
        <v>1309</v>
      </c>
      <c r="AB294" s="122" t="s">
        <v>1309</v>
      </c>
      <c r="AC294" s="131"/>
      <c r="AD294" s="132">
        <f t="shared" si="14"/>
        <v>40</v>
      </c>
      <c r="AE294" s="112">
        <v>52</v>
      </c>
      <c r="AF294" s="112">
        <f t="shared" si="13"/>
        <v>12</v>
      </c>
    </row>
    <row r="295" spans="1:32" ht="24.75" customHeight="1">
      <c r="A295" s="116" t="s">
        <v>1330</v>
      </c>
      <c r="B295" s="166"/>
      <c r="C295" s="122" t="s">
        <v>1182</v>
      </c>
      <c r="D295" s="122" t="s">
        <v>1182</v>
      </c>
      <c r="E295" s="122" t="s">
        <v>1305</v>
      </c>
      <c r="F295" s="122" t="s">
        <v>1305</v>
      </c>
      <c r="G295" s="121"/>
      <c r="H295" s="121"/>
      <c r="I295" s="121" t="s">
        <v>1226</v>
      </c>
      <c r="J295" s="121" t="s">
        <v>1226</v>
      </c>
      <c r="K295" s="124"/>
      <c r="L295" s="124"/>
      <c r="M295" s="123"/>
      <c r="N295" s="123"/>
      <c r="O295" s="122" t="s">
        <v>1141</v>
      </c>
      <c r="P295" s="122" t="s">
        <v>1141</v>
      </c>
      <c r="Q295" s="122" t="s">
        <v>1304</v>
      </c>
      <c r="R295" s="122" t="s">
        <v>1304</v>
      </c>
      <c r="S295" s="121" t="s">
        <v>1309</v>
      </c>
      <c r="T295" s="121" t="s">
        <v>1309</v>
      </c>
      <c r="U295" s="121" t="s">
        <v>1278</v>
      </c>
      <c r="V295" s="121" t="s">
        <v>1278</v>
      </c>
      <c r="W295" s="122" t="s">
        <v>1309</v>
      </c>
      <c r="X295" s="122" t="s">
        <v>1309</v>
      </c>
      <c r="Y295" s="121" t="s">
        <v>1278</v>
      </c>
      <c r="Z295" s="121" t="s">
        <v>1278</v>
      </c>
      <c r="AA295" s="122" t="s">
        <v>1323</v>
      </c>
      <c r="AB295" s="122" t="s">
        <v>1323</v>
      </c>
      <c r="AC295" s="131"/>
      <c r="AD295" s="132">
        <f t="shared" si="14"/>
        <v>40</v>
      </c>
      <c r="AE295" s="112">
        <v>52</v>
      </c>
      <c r="AF295" s="112">
        <f t="shared" si="13"/>
        <v>12</v>
      </c>
    </row>
    <row r="296" spans="1:32" ht="24.75" customHeight="1">
      <c r="A296" s="116" t="s">
        <v>1331</v>
      </c>
      <c r="B296" s="122"/>
      <c r="C296" s="124"/>
      <c r="D296" s="122" t="s">
        <v>1332</v>
      </c>
      <c r="E296" s="122" t="s">
        <v>1332</v>
      </c>
      <c r="F296" s="122" t="s">
        <v>1332</v>
      </c>
      <c r="G296" s="121" t="s">
        <v>1332</v>
      </c>
      <c r="H296" s="121" t="s">
        <v>1332</v>
      </c>
      <c r="I296" s="121" t="s">
        <v>1229</v>
      </c>
      <c r="J296" s="121" t="s">
        <v>1229</v>
      </c>
      <c r="K296" s="122" t="s">
        <v>1332</v>
      </c>
      <c r="L296" s="122" t="s">
        <v>1332</v>
      </c>
      <c r="M296" s="122" t="s">
        <v>1226</v>
      </c>
      <c r="N296" s="122" t="s">
        <v>1226</v>
      </c>
      <c r="O296" s="122" t="s">
        <v>1332</v>
      </c>
      <c r="P296" s="122" t="s">
        <v>1332</v>
      </c>
      <c r="Q296" s="122" t="s">
        <v>1188</v>
      </c>
      <c r="R296" s="122" t="s">
        <v>1188</v>
      </c>
      <c r="S296" s="121" t="s">
        <v>1332</v>
      </c>
      <c r="T296" s="121" t="s">
        <v>1332</v>
      </c>
      <c r="U296" s="121" t="s">
        <v>1226</v>
      </c>
      <c r="V296" s="121" t="s">
        <v>1226</v>
      </c>
      <c r="W296" s="121" t="s">
        <v>1229</v>
      </c>
      <c r="X296" s="121" t="s">
        <v>1229</v>
      </c>
      <c r="Y296" s="121"/>
      <c r="Z296" s="121"/>
      <c r="AA296" s="121"/>
      <c r="AB296" s="121"/>
      <c r="AC296" s="131"/>
      <c r="AD296" s="132">
        <f t="shared" si="14"/>
        <v>42</v>
      </c>
      <c r="AE296" s="112">
        <v>52</v>
      </c>
      <c r="AF296" s="112">
        <f t="shared" si="13"/>
        <v>10</v>
      </c>
    </row>
    <row r="297" spans="1:32" ht="24.75" customHeight="1">
      <c r="A297" s="116" t="s">
        <v>1333</v>
      </c>
      <c r="B297" s="122" t="s">
        <v>1173</v>
      </c>
      <c r="C297" s="123"/>
      <c r="D297" s="123"/>
      <c r="E297" s="122"/>
      <c r="F297" s="121"/>
      <c r="G297" s="122" t="s">
        <v>1334</v>
      </c>
      <c r="H297" s="122" t="s">
        <v>1334</v>
      </c>
      <c r="I297" s="124"/>
      <c r="J297" s="124"/>
      <c r="K297" s="122"/>
      <c r="L297" s="122"/>
      <c r="M297" s="121"/>
      <c r="N297" s="121"/>
      <c r="O297" s="123"/>
      <c r="P297" s="123"/>
      <c r="Q297" s="122"/>
      <c r="R297" s="122"/>
      <c r="S297" s="121" t="s">
        <v>1334</v>
      </c>
      <c r="T297" s="121" t="s">
        <v>1334</v>
      </c>
      <c r="U297" s="124"/>
      <c r="V297" s="124"/>
      <c r="W297" s="121"/>
      <c r="X297" s="121"/>
      <c r="Y297" s="121"/>
      <c r="Z297" s="121"/>
      <c r="AA297" s="121"/>
      <c r="AB297" s="121"/>
      <c r="AC297" s="131"/>
      <c r="AD297" s="132">
        <f t="shared" si="14"/>
        <v>8</v>
      </c>
      <c r="AE297" s="112">
        <v>52</v>
      </c>
      <c r="AF297" s="112">
        <f t="shared" si="13"/>
        <v>44</v>
      </c>
    </row>
    <row r="298" spans="1:33" ht="18" customHeight="1">
      <c r="A298" s="156" t="s">
        <v>1335</v>
      </c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68" t="s">
        <v>1336</v>
      </c>
      <c r="Z298" s="169"/>
      <c r="AA298" s="169"/>
      <c r="AB298" s="170"/>
      <c r="AC298" s="171"/>
      <c r="AD298" s="154">
        <f>SUM(AD271:AD297)</f>
        <v>894</v>
      </c>
      <c r="AE298" s="155">
        <f>SUM(AE271:AE297)</f>
        <v>1196</v>
      </c>
      <c r="AF298" s="155">
        <f>SUM(AF271:AF297)</f>
        <v>302</v>
      </c>
      <c r="AG298" s="161"/>
    </row>
    <row r="299" spans="1:32" ht="24.75" customHeight="1">
      <c r="A299" s="116" t="s">
        <v>1337</v>
      </c>
      <c r="B299" s="122"/>
      <c r="C299" s="122"/>
      <c r="D299" s="121" t="s">
        <v>1338</v>
      </c>
      <c r="E299" s="121" t="s">
        <v>1338</v>
      </c>
      <c r="F299" s="121" t="s">
        <v>1338</v>
      </c>
      <c r="G299" s="122"/>
      <c r="H299" s="121" t="s">
        <v>1338</v>
      </c>
      <c r="I299" s="121" t="s">
        <v>1338</v>
      </c>
      <c r="J299" s="121" t="s">
        <v>1338</v>
      </c>
      <c r="K299" s="121"/>
      <c r="L299" s="121"/>
      <c r="M299" s="121" t="s">
        <v>1338</v>
      </c>
      <c r="N299" s="121" t="s">
        <v>1338</v>
      </c>
      <c r="O299" s="122"/>
      <c r="P299" s="121"/>
      <c r="Q299" s="121" t="s">
        <v>1338</v>
      </c>
      <c r="R299" s="121" t="s">
        <v>1338</v>
      </c>
      <c r="S299" s="122"/>
      <c r="T299" s="121"/>
      <c r="U299" s="121"/>
      <c r="V299" s="121"/>
      <c r="W299" s="121" t="s">
        <v>1338</v>
      </c>
      <c r="X299" s="121" t="s">
        <v>1338</v>
      </c>
      <c r="Y299" s="121"/>
      <c r="Z299" s="121"/>
      <c r="AA299" s="121"/>
      <c r="AB299" s="121"/>
      <c r="AC299" s="131"/>
      <c r="AD299" s="149">
        <f>2*COUNTA(C299:AB299)</f>
        <v>24</v>
      </c>
      <c r="AE299" s="112">
        <v>52</v>
      </c>
      <c r="AF299" s="112">
        <f>AE299-AD299</f>
        <v>28</v>
      </c>
    </row>
    <row r="300" spans="1:32" ht="24.75" customHeight="1">
      <c r="A300" s="116" t="s">
        <v>1339</v>
      </c>
      <c r="B300" s="122"/>
      <c r="C300" s="122"/>
      <c r="D300" s="122" t="s">
        <v>1340</v>
      </c>
      <c r="E300" s="122" t="s">
        <v>1340</v>
      </c>
      <c r="F300" s="122" t="s">
        <v>1340</v>
      </c>
      <c r="G300" s="121"/>
      <c r="H300" s="121" t="s">
        <v>1340</v>
      </c>
      <c r="I300" s="121" t="s">
        <v>1340</v>
      </c>
      <c r="J300" s="121" t="s">
        <v>1340</v>
      </c>
      <c r="K300" s="122"/>
      <c r="L300" s="121"/>
      <c r="M300" s="121"/>
      <c r="N300" s="121"/>
      <c r="O300" s="122"/>
      <c r="P300" s="121" t="s">
        <v>1340</v>
      </c>
      <c r="Q300" s="121" t="s">
        <v>1340</v>
      </c>
      <c r="R300" s="121" t="s">
        <v>1340</v>
      </c>
      <c r="S300" s="122"/>
      <c r="T300" s="122"/>
      <c r="U300" s="121"/>
      <c r="V300" s="121"/>
      <c r="W300" s="121"/>
      <c r="X300" s="121"/>
      <c r="Y300" s="121"/>
      <c r="Z300" s="121"/>
      <c r="AA300" s="121"/>
      <c r="AB300" s="121"/>
      <c r="AC300" s="131"/>
      <c r="AD300" s="149">
        <f aca="true" t="shared" si="15" ref="AD300:AD310">2*COUNTA(C300:AB300)</f>
        <v>18</v>
      </c>
      <c r="AE300" s="112">
        <v>52</v>
      </c>
      <c r="AF300" s="112">
        <f aca="true" t="shared" si="16" ref="AF300:AF310">AE300-AD300</f>
        <v>34</v>
      </c>
    </row>
    <row r="301" spans="1:32" ht="24.75" customHeight="1">
      <c r="A301" s="116" t="s">
        <v>1341</v>
      </c>
      <c r="B301" s="122"/>
      <c r="C301" s="122"/>
      <c r="D301" s="121" t="s">
        <v>1342</v>
      </c>
      <c r="E301" s="121" t="s">
        <v>1342</v>
      </c>
      <c r="F301" s="121" t="s">
        <v>1342</v>
      </c>
      <c r="G301" s="121"/>
      <c r="H301" s="122"/>
      <c r="I301" s="122"/>
      <c r="J301" s="122"/>
      <c r="K301" s="122"/>
      <c r="L301" s="121" t="s">
        <v>1342</v>
      </c>
      <c r="M301" s="121" t="s">
        <v>1342</v>
      </c>
      <c r="N301" s="121"/>
      <c r="O301" s="122"/>
      <c r="P301" s="121" t="s">
        <v>1342</v>
      </c>
      <c r="Q301" s="121" t="s">
        <v>1342</v>
      </c>
      <c r="R301" s="121" t="s">
        <v>1342</v>
      </c>
      <c r="S301" s="122"/>
      <c r="T301" s="121" t="s">
        <v>1342</v>
      </c>
      <c r="U301" s="121"/>
      <c r="V301" s="121"/>
      <c r="W301" s="121"/>
      <c r="X301" s="121"/>
      <c r="Y301" s="121"/>
      <c r="Z301" s="121"/>
      <c r="AA301" s="121"/>
      <c r="AB301" s="121"/>
      <c r="AC301" s="131"/>
      <c r="AD301" s="149">
        <f t="shared" si="15"/>
        <v>18</v>
      </c>
      <c r="AE301" s="112">
        <v>52</v>
      </c>
      <c r="AF301" s="112">
        <f t="shared" si="16"/>
        <v>34</v>
      </c>
    </row>
    <row r="302" spans="1:32" ht="24.75" customHeight="1">
      <c r="A302" s="116" t="s">
        <v>1343</v>
      </c>
      <c r="B302" s="122"/>
      <c r="C302" s="122"/>
      <c r="D302" s="124"/>
      <c r="E302" s="121" t="s">
        <v>1344</v>
      </c>
      <c r="F302" s="121" t="s">
        <v>1344</v>
      </c>
      <c r="G302" s="121"/>
      <c r="H302" s="121"/>
      <c r="I302" s="121"/>
      <c r="J302" s="121"/>
      <c r="K302" s="122"/>
      <c r="L302" s="121"/>
      <c r="M302" s="121" t="s">
        <v>1344</v>
      </c>
      <c r="N302" s="121" t="s">
        <v>1344</v>
      </c>
      <c r="O302" s="122"/>
      <c r="P302" s="124"/>
      <c r="Q302" s="121" t="s">
        <v>1344</v>
      </c>
      <c r="R302" s="121" t="s">
        <v>1344</v>
      </c>
      <c r="S302" s="122"/>
      <c r="T302" s="122"/>
      <c r="U302" s="121"/>
      <c r="V302" s="121"/>
      <c r="W302" s="121"/>
      <c r="X302" s="121"/>
      <c r="Y302" s="121"/>
      <c r="Z302" s="121"/>
      <c r="AA302" s="121"/>
      <c r="AB302" s="121"/>
      <c r="AC302" s="131"/>
      <c r="AD302" s="149">
        <f t="shared" si="15"/>
        <v>12</v>
      </c>
      <c r="AE302" s="112">
        <v>52</v>
      </c>
      <c r="AF302" s="112">
        <f t="shared" si="16"/>
        <v>40</v>
      </c>
    </row>
    <row r="303" spans="1:32" ht="24.75" customHeight="1">
      <c r="A303" s="116" t="s">
        <v>1345</v>
      </c>
      <c r="B303" s="122"/>
      <c r="C303" s="122"/>
      <c r="D303" s="122"/>
      <c r="E303" s="122"/>
      <c r="F303" s="122"/>
      <c r="G303" s="122"/>
      <c r="H303" s="122" t="s">
        <v>1346</v>
      </c>
      <c r="I303" s="122" t="s">
        <v>1346</v>
      </c>
      <c r="J303" s="122" t="s">
        <v>1346</v>
      </c>
      <c r="K303" s="122"/>
      <c r="L303" s="122" t="s">
        <v>1346</v>
      </c>
      <c r="M303" s="122" t="s">
        <v>1346</v>
      </c>
      <c r="N303" s="122" t="s">
        <v>1346</v>
      </c>
      <c r="O303" s="122"/>
      <c r="P303" s="122" t="s">
        <v>1346</v>
      </c>
      <c r="Q303" s="122" t="s">
        <v>1346</v>
      </c>
      <c r="R303" s="122" t="s">
        <v>1346</v>
      </c>
      <c r="S303" s="122"/>
      <c r="T303" s="122"/>
      <c r="U303" s="121"/>
      <c r="V303" s="121"/>
      <c r="W303" s="121"/>
      <c r="X303" s="121"/>
      <c r="Y303" s="121"/>
      <c r="Z303" s="121"/>
      <c r="AA303" s="121"/>
      <c r="AB303" s="121"/>
      <c r="AC303" s="131"/>
      <c r="AD303" s="149">
        <f t="shared" si="15"/>
        <v>18</v>
      </c>
      <c r="AE303" s="112">
        <v>52</v>
      </c>
      <c r="AF303" s="112">
        <f t="shared" si="16"/>
        <v>34</v>
      </c>
    </row>
    <row r="304" spans="1:32" ht="24.75" customHeight="1">
      <c r="A304" s="116" t="s">
        <v>1347</v>
      </c>
      <c r="B304" s="122"/>
      <c r="C304" s="122"/>
      <c r="D304" s="122"/>
      <c r="E304" s="122"/>
      <c r="F304" s="122"/>
      <c r="G304" s="121"/>
      <c r="H304" s="124"/>
      <c r="I304" s="122" t="s">
        <v>1348</v>
      </c>
      <c r="J304" s="122" t="s">
        <v>1348</v>
      </c>
      <c r="K304" s="122"/>
      <c r="L304" s="122" t="s">
        <v>1348</v>
      </c>
      <c r="M304" s="122" t="s">
        <v>1348</v>
      </c>
      <c r="N304" s="122" t="s">
        <v>1348</v>
      </c>
      <c r="O304" s="122"/>
      <c r="P304" s="122"/>
      <c r="Q304" s="122" t="s">
        <v>1348</v>
      </c>
      <c r="R304" s="122" t="s">
        <v>1348</v>
      </c>
      <c r="S304" s="122"/>
      <c r="T304" s="122"/>
      <c r="U304" s="121"/>
      <c r="V304" s="121" t="s">
        <v>1348</v>
      </c>
      <c r="W304" s="121" t="s">
        <v>1348</v>
      </c>
      <c r="X304" s="121" t="s">
        <v>1348</v>
      </c>
      <c r="Y304" s="121"/>
      <c r="Z304" s="121"/>
      <c r="AA304" s="121"/>
      <c r="AB304" s="121"/>
      <c r="AC304" s="131"/>
      <c r="AD304" s="149">
        <f t="shared" si="15"/>
        <v>20</v>
      </c>
      <c r="AE304" s="112">
        <v>52</v>
      </c>
      <c r="AF304" s="112">
        <f t="shared" si="16"/>
        <v>32</v>
      </c>
    </row>
    <row r="305" spans="1:32" ht="24.75" customHeight="1">
      <c r="A305" s="116" t="s">
        <v>1349</v>
      </c>
      <c r="B305" s="122"/>
      <c r="C305" s="122"/>
      <c r="D305" s="122" t="s">
        <v>1350</v>
      </c>
      <c r="E305" s="122" t="s">
        <v>1350</v>
      </c>
      <c r="F305" s="122" t="s">
        <v>1350</v>
      </c>
      <c r="G305" s="121"/>
      <c r="H305" s="122"/>
      <c r="I305" s="122" t="s">
        <v>1350</v>
      </c>
      <c r="J305" s="122" t="s">
        <v>1350</v>
      </c>
      <c r="K305" s="122"/>
      <c r="L305" s="122"/>
      <c r="M305" s="122"/>
      <c r="N305" s="122"/>
      <c r="O305" s="122"/>
      <c r="P305" s="122" t="s">
        <v>1350</v>
      </c>
      <c r="Q305" s="122" t="s">
        <v>1350</v>
      </c>
      <c r="R305" s="122" t="s">
        <v>1350</v>
      </c>
      <c r="S305" s="122"/>
      <c r="T305" s="122"/>
      <c r="U305" s="121"/>
      <c r="V305" s="121" t="s">
        <v>1350</v>
      </c>
      <c r="W305" s="121" t="s">
        <v>1350</v>
      </c>
      <c r="X305" s="121"/>
      <c r="Y305" s="121"/>
      <c r="Z305" s="121"/>
      <c r="AA305" s="121"/>
      <c r="AB305" s="121"/>
      <c r="AC305" s="131"/>
      <c r="AD305" s="149">
        <f t="shared" si="15"/>
        <v>20</v>
      </c>
      <c r="AE305" s="112">
        <v>52</v>
      </c>
      <c r="AF305" s="112">
        <f t="shared" si="16"/>
        <v>32</v>
      </c>
    </row>
    <row r="306" spans="1:32" ht="24.75" customHeight="1">
      <c r="A306" s="116" t="s">
        <v>1351</v>
      </c>
      <c r="B306" s="122"/>
      <c r="C306" s="122"/>
      <c r="D306" s="121"/>
      <c r="E306" s="121"/>
      <c r="F306" s="121"/>
      <c r="G306" s="121"/>
      <c r="H306" s="121"/>
      <c r="I306" s="121"/>
      <c r="J306" s="121"/>
      <c r="K306" s="122"/>
      <c r="L306" s="121"/>
      <c r="M306" s="121"/>
      <c r="N306" s="121"/>
      <c r="O306" s="122"/>
      <c r="P306" s="121"/>
      <c r="Q306" s="121"/>
      <c r="R306" s="121"/>
      <c r="S306" s="122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31"/>
      <c r="AD306" s="149">
        <f t="shared" si="15"/>
        <v>0</v>
      </c>
      <c r="AE306" s="112">
        <v>52</v>
      </c>
      <c r="AF306" s="112">
        <f t="shared" si="16"/>
        <v>52</v>
      </c>
    </row>
    <row r="307" spans="1:32" ht="24.75" customHeight="1">
      <c r="A307" s="116" t="s">
        <v>1352</v>
      </c>
      <c r="B307" s="122"/>
      <c r="C307" s="122"/>
      <c r="D307" s="121"/>
      <c r="E307" s="121"/>
      <c r="F307" s="121"/>
      <c r="G307" s="121"/>
      <c r="H307" s="121"/>
      <c r="I307" s="121"/>
      <c r="J307" s="121"/>
      <c r="K307" s="122"/>
      <c r="L307" s="121"/>
      <c r="M307" s="121"/>
      <c r="N307" s="121"/>
      <c r="O307" s="122"/>
      <c r="P307" s="121"/>
      <c r="Q307" s="121"/>
      <c r="R307" s="121"/>
      <c r="S307" s="122"/>
      <c r="T307" s="122"/>
      <c r="U307" s="121"/>
      <c r="V307" s="121"/>
      <c r="W307" s="121"/>
      <c r="X307" s="121"/>
      <c r="Y307" s="121"/>
      <c r="Z307" s="121"/>
      <c r="AA307" s="121"/>
      <c r="AB307" s="121"/>
      <c r="AC307" s="131"/>
      <c r="AD307" s="149">
        <f t="shared" si="15"/>
        <v>0</v>
      </c>
      <c r="AE307" s="112">
        <v>52</v>
      </c>
      <c r="AF307" s="112">
        <f t="shared" si="16"/>
        <v>52</v>
      </c>
    </row>
    <row r="308" spans="1:32" ht="24.75" customHeight="1">
      <c r="A308" s="116" t="s">
        <v>1353</v>
      </c>
      <c r="B308" s="122"/>
      <c r="C308" s="122"/>
      <c r="D308" s="122"/>
      <c r="E308" s="121"/>
      <c r="F308" s="121"/>
      <c r="G308" s="121"/>
      <c r="H308" s="121"/>
      <c r="I308" s="121"/>
      <c r="J308" s="121"/>
      <c r="K308" s="122"/>
      <c r="L308" s="122"/>
      <c r="M308" s="121"/>
      <c r="N308" s="121"/>
      <c r="O308" s="122"/>
      <c r="P308" s="122"/>
      <c r="Q308" s="121"/>
      <c r="R308" s="121"/>
      <c r="S308" s="122"/>
      <c r="T308" s="122"/>
      <c r="U308" s="121"/>
      <c r="V308" s="121"/>
      <c r="W308" s="121"/>
      <c r="X308" s="121"/>
      <c r="Y308" s="121"/>
      <c r="Z308" s="121"/>
      <c r="AA308" s="121"/>
      <c r="AB308" s="121"/>
      <c r="AC308" s="131"/>
      <c r="AD308" s="149">
        <f t="shared" si="15"/>
        <v>0</v>
      </c>
      <c r="AE308" s="112">
        <v>52</v>
      </c>
      <c r="AF308" s="112">
        <f t="shared" si="16"/>
        <v>52</v>
      </c>
    </row>
    <row r="309" spans="1:32" ht="24.75" customHeight="1">
      <c r="A309" s="116" t="s">
        <v>1354</v>
      </c>
      <c r="B309" s="122"/>
      <c r="C309" s="122"/>
      <c r="D309" s="122"/>
      <c r="E309" s="122"/>
      <c r="F309" s="122"/>
      <c r="G309" s="121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1"/>
      <c r="V309" s="121"/>
      <c r="W309" s="121"/>
      <c r="X309" s="121"/>
      <c r="Y309" s="121"/>
      <c r="Z309" s="121"/>
      <c r="AA309" s="121"/>
      <c r="AB309" s="121"/>
      <c r="AC309" s="131"/>
      <c r="AD309" s="149">
        <f t="shared" si="15"/>
        <v>0</v>
      </c>
      <c r="AE309" s="112">
        <v>52</v>
      </c>
      <c r="AF309" s="112">
        <f t="shared" si="16"/>
        <v>52</v>
      </c>
    </row>
    <row r="310" spans="1:32" ht="24.75" customHeight="1">
      <c r="A310" s="116" t="s">
        <v>1355</v>
      </c>
      <c r="B310" s="122"/>
      <c r="C310" s="122"/>
      <c r="D310" s="121"/>
      <c r="E310" s="122"/>
      <c r="F310" s="122"/>
      <c r="G310" s="121"/>
      <c r="H310" s="121"/>
      <c r="I310" s="121"/>
      <c r="J310" s="121"/>
      <c r="K310" s="122"/>
      <c r="L310" s="122"/>
      <c r="M310" s="122"/>
      <c r="N310" s="122"/>
      <c r="O310" s="122"/>
      <c r="P310" s="121"/>
      <c r="Q310" s="122"/>
      <c r="R310" s="122"/>
      <c r="S310" s="122"/>
      <c r="T310" s="122"/>
      <c r="U310" s="121"/>
      <c r="V310" s="121"/>
      <c r="W310" s="121"/>
      <c r="X310" s="121"/>
      <c r="Y310" s="121"/>
      <c r="Z310" s="121"/>
      <c r="AA310" s="121"/>
      <c r="AB310" s="121"/>
      <c r="AC310" s="131"/>
      <c r="AD310" s="149">
        <f t="shared" si="15"/>
        <v>0</v>
      </c>
      <c r="AE310" s="112">
        <v>52</v>
      </c>
      <c r="AF310" s="112">
        <f t="shared" si="16"/>
        <v>52</v>
      </c>
    </row>
    <row r="311" spans="1:32" ht="24.75" customHeight="1">
      <c r="A311" s="116"/>
      <c r="B311" s="122"/>
      <c r="C311" s="122"/>
      <c r="D311" s="122"/>
      <c r="E311" s="123"/>
      <c r="F311" s="122"/>
      <c r="G311" s="121"/>
      <c r="H311" s="123"/>
      <c r="I311" s="123"/>
      <c r="J311" s="123"/>
      <c r="K311" s="123"/>
      <c r="L311" s="123"/>
      <c r="M311" s="123"/>
      <c r="N311" s="123"/>
      <c r="O311" s="123"/>
      <c r="P311" s="121"/>
      <c r="Q311" s="122"/>
      <c r="R311" s="122"/>
      <c r="S311" s="124"/>
      <c r="U311" s="123"/>
      <c r="V311" s="123"/>
      <c r="W311" s="123"/>
      <c r="X311" s="123"/>
      <c r="Y311" s="172" t="s">
        <v>1356</v>
      </c>
      <c r="Z311" s="173"/>
      <c r="AA311" s="173"/>
      <c r="AB311" s="174"/>
      <c r="AC311" s="134"/>
      <c r="AD311" s="158">
        <f>SUM(AD299:AD310)</f>
        <v>130</v>
      </c>
      <c r="AE311" s="159">
        <f>SUM(AE299:AE310)</f>
        <v>624</v>
      </c>
      <c r="AF311" s="159">
        <f>SUM(AF299:AF310)</f>
        <v>494</v>
      </c>
    </row>
    <row r="312" spans="1:30" ht="24.75" customHeight="1">
      <c r="A312" s="116"/>
      <c r="B312" s="122"/>
      <c r="C312" s="122"/>
      <c r="D312" s="122"/>
      <c r="E312" s="122"/>
      <c r="F312" s="122"/>
      <c r="G312" s="121"/>
      <c r="H312" s="121"/>
      <c r="I312" s="122"/>
      <c r="J312" s="122"/>
      <c r="K312" s="122"/>
      <c r="L312" s="122"/>
      <c r="M312" s="122"/>
      <c r="N312" s="121"/>
      <c r="O312" s="122"/>
      <c r="P312" s="121"/>
      <c r="Q312" s="122"/>
      <c r="R312" s="122"/>
      <c r="S312" s="124"/>
      <c r="T312" s="124" t="s">
        <v>1357</v>
      </c>
      <c r="U312" s="123"/>
      <c r="V312" s="123"/>
      <c r="W312" s="123"/>
      <c r="X312" s="123"/>
      <c r="Y312" s="123"/>
      <c r="Z312" s="123"/>
      <c r="AA312" s="123"/>
      <c r="AB312" s="123"/>
      <c r="AC312" s="134"/>
      <c r="AD312" s="114">
        <f>SUM(AD191,AD221,AD226,AD228,AD232,AD270,AD298,AD311)</f>
        <v>3464</v>
      </c>
    </row>
    <row r="313" spans="1:29" ht="19.5" customHeight="1">
      <c r="A313" s="167"/>
      <c r="B313" s="133"/>
      <c r="C313" s="133"/>
      <c r="D313" s="133"/>
      <c r="E313" s="133"/>
      <c r="F313" s="133"/>
      <c r="G313" s="132"/>
      <c r="H313" s="132"/>
      <c r="I313" s="133"/>
      <c r="J313" s="133"/>
      <c r="K313" s="133"/>
      <c r="L313" s="133"/>
      <c r="M313" s="133"/>
      <c r="N313" s="132"/>
      <c r="O313" s="133"/>
      <c r="P313" s="132"/>
      <c r="Q313" s="133"/>
      <c r="R313" s="133"/>
      <c r="S313" s="133"/>
      <c r="T313" s="133"/>
      <c r="U313" s="132"/>
      <c r="V313" s="132"/>
      <c r="W313" s="132"/>
      <c r="X313" s="132"/>
      <c r="Y313" s="132"/>
      <c r="Z313" s="132"/>
      <c r="AA313" s="132"/>
      <c r="AB313" s="132"/>
      <c r="AC313" s="132"/>
    </row>
    <row r="314" spans="1:29" ht="19.5" customHeight="1">
      <c r="A314" s="167"/>
      <c r="B314" s="133"/>
      <c r="C314" s="133"/>
      <c r="D314" s="133"/>
      <c r="E314" s="133"/>
      <c r="F314" s="133"/>
      <c r="G314" s="132"/>
      <c r="H314" s="132"/>
      <c r="I314" s="133"/>
      <c r="J314" s="133"/>
      <c r="K314" s="133"/>
      <c r="L314" s="133"/>
      <c r="M314" s="133"/>
      <c r="N314" s="132"/>
      <c r="O314" s="133"/>
      <c r="P314" s="132"/>
      <c r="Q314" s="133"/>
      <c r="R314" s="133"/>
      <c r="S314" s="133"/>
      <c r="T314" s="133"/>
      <c r="U314" s="132"/>
      <c r="V314" s="132"/>
      <c r="W314" s="132"/>
      <c r="X314" s="132"/>
      <c r="Y314" s="132"/>
      <c r="Z314" s="132"/>
      <c r="AA314" s="132"/>
      <c r="AB314" s="132"/>
      <c r="AC314" s="132"/>
    </row>
    <row r="315" spans="1:29" ht="14.25">
      <c r="A315" s="167"/>
      <c r="B315" s="133"/>
      <c r="C315" s="133"/>
      <c r="D315" s="133"/>
      <c r="E315" s="133"/>
      <c r="F315" s="133"/>
      <c r="G315" s="132"/>
      <c r="H315" s="132"/>
      <c r="I315" s="133"/>
      <c r="J315" s="133"/>
      <c r="K315" s="133"/>
      <c r="L315" s="133"/>
      <c r="M315" s="133"/>
      <c r="N315" s="132"/>
      <c r="O315" s="133"/>
      <c r="P315" s="132"/>
      <c r="Q315" s="133"/>
      <c r="R315" s="133"/>
      <c r="S315" s="133"/>
      <c r="T315" s="133"/>
      <c r="U315" s="132"/>
      <c r="V315" s="132"/>
      <c r="W315" s="132"/>
      <c r="X315" s="132"/>
      <c r="Y315" s="132"/>
      <c r="Z315" s="132"/>
      <c r="AA315" s="132"/>
      <c r="AB315" s="132"/>
      <c r="AC315" s="132"/>
    </row>
    <row r="316" spans="1:29" ht="14.25">
      <c r="A316" s="167"/>
      <c r="B316" s="133"/>
      <c r="C316" s="133"/>
      <c r="D316" s="133"/>
      <c r="E316" s="133"/>
      <c r="F316" s="133"/>
      <c r="G316" s="132"/>
      <c r="H316" s="132"/>
      <c r="I316" s="133"/>
      <c r="J316" s="133"/>
      <c r="K316" s="133"/>
      <c r="L316" s="133"/>
      <c r="M316" s="133"/>
      <c r="N316" s="132"/>
      <c r="O316" s="133"/>
      <c r="P316" s="132"/>
      <c r="Q316" s="133"/>
      <c r="R316" s="133"/>
      <c r="S316" s="133"/>
      <c r="T316" s="133"/>
      <c r="U316" s="132"/>
      <c r="V316" s="132"/>
      <c r="W316" s="132"/>
      <c r="X316" s="132"/>
      <c r="Y316" s="132"/>
      <c r="Z316" s="132"/>
      <c r="AA316" s="132"/>
      <c r="AB316" s="132"/>
      <c r="AC316" s="132"/>
    </row>
    <row r="317" spans="1:29" ht="14.25">
      <c r="A317" s="167"/>
      <c r="B317" s="133"/>
      <c r="C317" s="133"/>
      <c r="D317" s="133"/>
      <c r="E317" s="133"/>
      <c r="F317" s="133"/>
      <c r="G317" s="132"/>
      <c r="H317" s="132"/>
      <c r="I317" s="133"/>
      <c r="J317" s="133"/>
      <c r="K317" s="133"/>
      <c r="L317" s="133"/>
      <c r="M317" s="133"/>
      <c r="N317" s="132"/>
      <c r="O317" s="133"/>
      <c r="P317" s="132"/>
      <c r="Q317" s="133"/>
      <c r="R317" s="133"/>
      <c r="S317" s="133"/>
      <c r="T317" s="133"/>
      <c r="U317" s="132"/>
      <c r="V317" s="132"/>
      <c r="W317" s="132"/>
      <c r="X317" s="132"/>
      <c r="Y317" s="132"/>
      <c r="Z317" s="132"/>
      <c r="AA317" s="132"/>
      <c r="AB317" s="132"/>
      <c r="AC317" s="132"/>
    </row>
    <row r="318" spans="1:29" ht="14.25">
      <c r="A318" s="167"/>
      <c r="B318" s="133"/>
      <c r="C318" s="133"/>
      <c r="D318" s="133"/>
      <c r="E318" s="133"/>
      <c r="F318" s="133"/>
      <c r="G318" s="132"/>
      <c r="H318" s="132"/>
      <c r="I318" s="133"/>
      <c r="J318" s="133"/>
      <c r="K318" s="133"/>
      <c r="L318" s="133"/>
      <c r="M318" s="133"/>
      <c r="N318" s="132"/>
      <c r="O318" s="133"/>
      <c r="P318" s="132"/>
      <c r="Q318" s="133"/>
      <c r="R318" s="133"/>
      <c r="S318" s="133"/>
      <c r="T318" s="133"/>
      <c r="U318" s="132"/>
      <c r="V318" s="132"/>
      <c r="W318" s="132"/>
      <c r="X318" s="132"/>
      <c r="Y318" s="132"/>
      <c r="Z318" s="132"/>
      <c r="AA318" s="132"/>
      <c r="AB318" s="132"/>
      <c r="AC318" s="132"/>
    </row>
    <row r="319" spans="1:29" ht="14.25">
      <c r="A319" s="167"/>
      <c r="B319" s="133"/>
      <c r="C319" s="133"/>
      <c r="D319" s="133"/>
      <c r="E319" s="133"/>
      <c r="F319" s="133"/>
      <c r="G319" s="132"/>
      <c r="H319" s="132"/>
      <c r="I319" s="133"/>
      <c r="J319" s="133"/>
      <c r="K319" s="133"/>
      <c r="L319" s="133"/>
      <c r="M319" s="133"/>
      <c r="N319" s="132"/>
      <c r="O319" s="133"/>
      <c r="P319" s="132"/>
      <c r="Q319" s="133"/>
      <c r="R319" s="133"/>
      <c r="S319" s="133"/>
      <c r="T319" s="133"/>
      <c r="U319" s="132"/>
      <c r="V319" s="132"/>
      <c r="W319" s="132"/>
      <c r="X319" s="132"/>
      <c r="Y319" s="132"/>
      <c r="Z319" s="132"/>
      <c r="AA319" s="132"/>
      <c r="AB319" s="132"/>
      <c r="AC319" s="132"/>
    </row>
    <row r="320" spans="1:29" ht="14.25">
      <c r="A320" s="167"/>
      <c r="B320" s="133"/>
      <c r="C320" s="133"/>
      <c r="D320" s="133"/>
      <c r="E320" s="133"/>
      <c r="F320" s="133"/>
      <c r="G320" s="132"/>
      <c r="H320" s="132"/>
      <c r="I320" s="133"/>
      <c r="J320" s="133"/>
      <c r="K320" s="133"/>
      <c r="L320" s="133"/>
      <c r="M320" s="133"/>
      <c r="N320" s="132"/>
      <c r="O320" s="133"/>
      <c r="P320" s="132"/>
      <c r="Q320" s="133"/>
      <c r="R320" s="133"/>
      <c r="S320" s="133"/>
      <c r="T320" s="133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1:29" ht="14.25">
      <c r="A321" s="167"/>
      <c r="B321" s="133"/>
      <c r="C321" s="133"/>
      <c r="D321" s="133"/>
      <c r="E321" s="133"/>
      <c r="F321" s="133"/>
      <c r="G321" s="132"/>
      <c r="H321" s="132"/>
      <c r="I321" s="133"/>
      <c r="J321" s="133"/>
      <c r="K321" s="133"/>
      <c r="L321" s="133"/>
      <c r="M321" s="133"/>
      <c r="N321" s="132"/>
      <c r="O321" s="133"/>
      <c r="P321" s="132"/>
      <c r="Q321" s="133"/>
      <c r="R321" s="133"/>
      <c r="S321" s="133"/>
      <c r="T321" s="133"/>
      <c r="U321" s="132"/>
      <c r="V321" s="132"/>
      <c r="W321" s="132"/>
      <c r="X321" s="132"/>
      <c r="Y321" s="132"/>
      <c r="Z321" s="132"/>
      <c r="AA321" s="132"/>
      <c r="AB321" s="132"/>
      <c r="AC321" s="132"/>
    </row>
    <row r="322" spans="1:29" ht="14.25">
      <c r="A322" s="167"/>
      <c r="B322" s="133"/>
      <c r="C322" s="133"/>
      <c r="D322" s="133"/>
      <c r="E322" s="133"/>
      <c r="F322" s="133"/>
      <c r="G322" s="132"/>
      <c r="H322" s="132"/>
      <c r="I322" s="133"/>
      <c r="J322" s="133"/>
      <c r="K322" s="133"/>
      <c r="L322" s="133"/>
      <c r="M322" s="133"/>
      <c r="N322" s="132"/>
      <c r="O322" s="133"/>
      <c r="P322" s="132"/>
      <c r="Q322" s="133"/>
      <c r="R322" s="133"/>
      <c r="S322" s="133"/>
      <c r="T322" s="133"/>
      <c r="U322" s="132"/>
      <c r="V322" s="132"/>
      <c r="W322" s="132"/>
      <c r="X322" s="132"/>
      <c r="Y322" s="132"/>
      <c r="Z322" s="132"/>
      <c r="AA322" s="132"/>
      <c r="AB322" s="132"/>
      <c r="AC322" s="132"/>
    </row>
    <row r="323" spans="1:29" ht="14.25">
      <c r="A323" s="167"/>
      <c r="B323" s="133"/>
      <c r="C323" s="133"/>
      <c r="D323" s="133"/>
      <c r="E323" s="133"/>
      <c r="F323" s="133"/>
      <c r="G323" s="132"/>
      <c r="H323" s="132"/>
      <c r="I323" s="133"/>
      <c r="J323" s="133"/>
      <c r="K323" s="133"/>
      <c r="L323" s="133"/>
      <c r="M323" s="133"/>
      <c r="N323" s="132"/>
      <c r="O323" s="133"/>
      <c r="P323" s="132"/>
      <c r="Q323" s="133"/>
      <c r="R323" s="133"/>
      <c r="S323" s="133"/>
      <c r="T323" s="133"/>
      <c r="U323" s="132"/>
      <c r="V323" s="132"/>
      <c r="W323" s="132"/>
      <c r="X323" s="132"/>
      <c r="Y323" s="132"/>
      <c r="Z323" s="132"/>
      <c r="AA323" s="132"/>
      <c r="AB323" s="132"/>
      <c r="AC323" s="132"/>
    </row>
    <row r="324" spans="1:29" ht="14.25">
      <c r="A324" s="167"/>
      <c r="B324" s="133"/>
      <c r="C324" s="133"/>
      <c r="D324" s="133"/>
      <c r="E324" s="133"/>
      <c r="F324" s="133"/>
      <c r="G324" s="132"/>
      <c r="H324" s="132"/>
      <c r="I324" s="133"/>
      <c r="J324" s="133"/>
      <c r="K324" s="133"/>
      <c r="L324" s="133"/>
      <c r="M324" s="133"/>
      <c r="N324" s="132"/>
      <c r="O324" s="133"/>
      <c r="P324" s="132"/>
      <c r="Q324" s="133"/>
      <c r="R324" s="133"/>
      <c r="S324" s="133"/>
      <c r="T324" s="133"/>
      <c r="U324" s="132"/>
      <c r="V324" s="132"/>
      <c r="W324" s="132"/>
      <c r="X324" s="132"/>
      <c r="Y324" s="132"/>
      <c r="Z324" s="132"/>
      <c r="AA324" s="132"/>
      <c r="AB324" s="132"/>
      <c r="AC324" s="132"/>
    </row>
    <row r="325" spans="1:29" ht="14.25">
      <c r="A325" s="167"/>
      <c r="B325" s="133"/>
      <c r="C325" s="133"/>
      <c r="D325" s="133"/>
      <c r="E325" s="133"/>
      <c r="F325" s="133"/>
      <c r="G325" s="132"/>
      <c r="H325" s="132"/>
      <c r="I325" s="133"/>
      <c r="J325" s="133"/>
      <c r="K325" s="133"/>
      <c r="L325" s="133"/>
      <c r="M325" s="133"/>
      <c r="N325" s="132"/>
      <c r="O325" s="133"/>
      <c r="P325" s="132"/>
      <c r="Q325" s="133"/>
      <c r="R325" s="133"/>
      <c r="S325" s="133"/>
      <c r="T325" s="133"/>
      <c r="U325" s="132"/>
      <c r="V325" s="132"/>
      <c r="W325" s="132"/>
      <c r="X325" s="132"/>
      <c r="Y325" s="132"/>
      <c r="Z325" s="132"/>
      <c r="AA325" s="132"/>
      <c r="AB325" s="132"/>
      <c r="AC325" s="132"/>
    </row>
    <row r="326" spans="1:29" ht="14.25">
      <c r="A326" s="167"/>
      <c r="B326" s="133"/>
      <c r="C326" s="133"/>
      <c r="D326" s="133"/>
      <c r="E326" s="133"/>
      <c r="F326" s="133"/>
      <c r="G326" s="132"/>
      <c r="H326" s="132"/>
      <c r="I326" s="133"/>
      <c r="J326" s="133"/>
      <c r="K326" s="133"/>
      <c r="L326" s="133"/>
      <c r="M326" s="133"/>
      <c r="N326" s="132"/>
      <c r="O326" s="133"/>
      <c r="P326" s="132"/>
      <c r="Q326" s="133"/>
      <c r="R326" s="133"/>
      <c r="S326" s="133"/>
      <c r="T326" s="133"/>
      <c r="U326" s="132"/>
      <c r="V326" s="132"/>
      <c r="W326" s="132"/>
      <c r="X326" s="132"/>
      <c r="Y326" s="132"/>
      <c r="Z326" s="132"/>
      <c r="AA326" s="132"/>
      <c r="AB326" s="132"/>
      <c r="AC326" s="132"/>
    </row>
    <row r="327" spans="1:29" ht="14.25">
      <c r="A327" s="167"/>
      <c r="B327" s="133"/>
      <c r="C327" s="133"/>
      <c r="D327" s="133"/>
      <c r="E327" s="133"/>
      <c r="F327" s="133"/>
      <c r="G327" s="132"/>
      <c r="H327" s="132"/>
      <c r="I327" s="133"/>
      <c r="J327" s="133"/>
      <c r="K327" s="133"/>
      <c r="L327" s="133"/>
      <c r="M327" s="133"/>
      <c r="N327" s="132"/>
      <c r="O327" s="133"/>
      <c r="P327" s="132"/>
      <c r="Q327" s="133"/>
      <c r="R327" s="133"/>
      <c r="S327" s="133"/>
      <c r="T327" s="133"/>
      <c r="U327" s="132"/>
      <c r="V327" s="132"/>
      <c r="W327" s="132"/>
      <c r="X327" s="132"/>
      <c r="Y327" s="132"/>
      <c r="Z327" s="132"/>
      <c r="AA327" s="132"/>
      <c r="AB327" s="132"/>
      <c r="AC327" s="132"/>
    </row>
    <row r="328" spans="1:29" ht="14.25">
      <c r="A328" s="167"/>
      <c r="B328" s="133"/>
      <c r="C328" s="133"/>
      <c r="D328" s="133"/>
      <c r="E328" s="133"/>
      <c r="F328" s="133"/>
      <c r="G328" s="132"/>
      <c r="H328" s="132"/>
      <c r="I328" s="133"/>
      <c r="J328" s="133"/>
      <c r="K328" s="133"/>
      <c r="L328" s="133"/>
      <c r="M328" s="133"/>
      <c r="N328" s="132"/>
      <c r="O328" s="133"/>
      <c r="P328" s="132"/>
      <c r="Q328" s="133"/>
      <c r="R328" s="133"/>
      <c r="S328" s="133"/>
      <c r="T328" s="133"/>
      <c r="U328" s="132"/>
      <c r="V328" s="132"/>
      <c r="W328" s="132"/>
      <c r="X328" s="132"/>
      <c r="Y328" s="132"/>
      <c r="Z328" s="132"/>
      <c r="AA328" s="132"/>
      <c r="AB328" s="132"/>
      <c r="AC328" s="132"/>
    </row>
    <row r="329" spans="1:29" ht="14.25">
      <c r="A329" s="167"/>
      <c r="B329" s="133"/>
      <c r="C329" s="133"/>
      <c r="D329" s="133"/>
      <c r="E329" s="133"/>
      <c r="F329" s="133"/>
      <c r="G329" s="132"/>
      <c r="H329" s="132"/>
      <c r="I329" s="133"/>
      <c r="J329" s="133"/>
      <c r="K329" s="133"/>
      <c r="L329" s="133"/>
      <c r="M329" s="133"/>
      <c r="N329" s="132"/>
      <c r="O329" s="133"/>
      <c r="P329" s="132"/>
      <c r="Q329" s="133"/>
      <c r="R329" s="133"/>
      <c r="S329" s="133"/>
      <c r="T329" s="133"/>
      <c r="U329" s="132"/>
      <c r="V329" s="132"/>
      <c r="W329" s="132"/>
      <c r="X329" s="132"/>
      <c r="Y329" s="132"/>
      <c r="Z329" s="132"/>
      <c r="AA329" s="132"/>
      <c r="AB329" s="132"/>
      <c r="AC329" s="132"/>
    </row>
    <row r="330" spans="1:29" ht="14.25">
      <c r="A330" s="167"/>
      <c r="B330" s="133"/>
      <c r="C330" s="133"/>
      <c r="D330" s="133"/>
      <c r="E330" s="133"/>
      <c r="F330" s="133"/>
      <c r="G330" s="132"/>
      <c r="H330" s="132"/>
      <c r="I330" s="133"/>
      <c r="J330" s="133"/>
      <c r="K330" s="133"/>
      <c r="L330" s="133"/>
      <c r="M330" s="133"/>
      <c r="N330" s="132"/>
      <c r="O330" s="133"/>
      <c r="P330" s="132"/>
      <c r="Q330" s="133"/>
      <c r="R330" s="133"/>
      <c r="S330" s="133"/>
      <c r="T330" s="133"/>
      <c r="U330" s="132"/>
      <c r="V330" s="132"/>
      <c r="W330" s="132"/>
      <c r="X330" s="132"/>
      <c r="Y330" s="132"/>
      <c r="Z330" s="132"/>
      <c r="AA330" s="132"/>
      <c r="AB330" s="132"/>
      <c r="AC330" s="132"/>
    </row>
    <row r="331" spans="1:29" ht="14.25">
      <c r="A331" s="167"/>
      <c r="B331" s="133"/>
      <c r="C331" s="133"/>
      <c r="D331" s="133"/>
      <c r="E331" s="133"/>
      <c r="F331" s="133"/>
      <c r="G331" s="132"/>
      <c r="H331" s="132"/>
      <c r="I331" s="133"/>
      <c r="J331" s="133"/>
      <c r="K331" s="133"/>
      <c r="L331" s="133"/>
      <c r="M331" s="133"/>
      <c r="N331" s="132"/>
      <c r="O331" s="133"/>
      <c r="P331" s="132"/>
      <c r="Q331" s="133"/>
      <c r="R331" s="133"/>
      <c r="S331" s="133"/>
      <c r="T331" s="133"/>
      <c r="U331" s="132"/>
      <c r="V331" s="132"/>
      <c r="W331" s="132"/>
      <c r="X331" s="132"/>
      <c r="Y331" s="132"/>
      <c r="Z331" s="132"/>
      <c r="AA331" s="132"/>
      <c r="AB331" s="132"/>
      <c r="AC331" s="132"/>
    </row>
    <row r="332" spans="1:29" ht="14.25">
      <c r="A332" s="167"/>
      <c r="B332" s="133"/>
      <c r="C332" s="133"/>
      <c r="D332" s="133"/>
      <c r="E332" s="133"/>
      <c r="F332" s="133"/>
      <c r="G332" s="132"/>
      <c r="H332" s="132"/>
      <c r="I332" s="133"/>
      <c r="J332" s="133"/>
      <c r="K332" s="133"/>
      <c r="L332" s="133"/>
      <c r="M332" s="133"/>
      <c r="N332" s="132"/>
      <c r="O332" s="133"/>
      <c r="P332" s="132"/>
      <c r="Q332" s="133"/>
      <c r="R332" s="133"/>
      <c r="S332" s="133"/>
      <c r="T332" s="133"/>
      <c r="U332" s="132"/>
      <c r="V332" s="132"/>
      <c r="W332" s="132"/>
      <c r="X332" s="132"/>
      <c r="Y332" s="132"/>
      <c r="Z332" s="132"/>
      <c r="AA332" s="132"/>
      <c r="AB332" s="132"/>
      <c r="AC332" s="132"/>
    </row>
  </sheetData>
  <sheetProtection/>
  <mergeCells count="37">
    <mergeCell ref="A1:AB1"/>
    <mergeCell ref="S2:T2"/>
    <mergeCell ref="U2:X2"/>
    <mergeCell ref="Y2:AB2"/>
    <mergeCell ref="Y146:AB146"/>
    <mergeCell ref="A147:AB147"/>
    <mergeCell ref="A191:W191"/>
    <mergeCell ref="X191:AB191"/>
    <mergeCell ref="A221:W221"/>
    <mergeCell ref="X221:AB221"/>
    <mergeCell ref="A226:W226"/>
    <mergeCell ref="X226:AB226"/>
    <mergeCell ref="A228:W228"/>
    <mergeCell ref="X228:AB228"/>
    <mergeCell ref="A232:W232"/>
    <mergeCell ref="X232:AB232"/>
    <mergeCell ref="A270:W270"/>
    <mergeCell ref="X270:AB270"/>
    <mergeCell ref="A298:X298"/>
    <mergeCell ref="Y298:AB298"/>
    <mergeCell ref="Y311:AB311"/>
    <mergeCell ref="A2:A3"/>
    <mergeCell ref="A150:A151"/>
    <mergeCell ref="A152:A153"/>
    <mergeCell ref="A159:A160"/>
    <mergeCell ref="A162:A163"/>
    <mergeCell ref="A173:A174"/>
    <mergeCell ref="A175:A176"/>
    <mergeCell ref="A178:A179"/>
    <mergeCell ref="A208:A209"/>
    <mergeCell ref="A234:A235"/>
    <mergeCell ref="A276:A277"/>
    <mergeCell ref="A279:A280"/>
    <mergeCell ref="A281:A282"/>
    <mergeCell ref="A283:A284"/>
    <mergeCell ref="B2:B3"/>
    <mergeCell ref="B283:B29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5"/>
  <headerFooter scaleWithDoc="0">
    <oddFooter>&amp;C&amp;"宋体,常规"第&amp;"Arial,常规"&amp;P&amp;"宋体,常规"页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P8" sqref="P8"/>
    </sheetView>
  </sheetViews>
  <sheetFormatPr defaultColWidth="9.140625" defaultRowHeight="12.75"/>
  <cols>
    <col min="1" max="1" width="9.140625" style="88" customWidth="1"/>
    <col min="2" max="2" width="14.7109375" style="88" customWidth="1"/>
    <col min="3" max="3" width="12.28125" style="88" customWidth="1"/>
    <col min="4" max="4" width="24.00390625" style="86" customWidth="1"/>
    <col min="5" max="5" width="26.8515625" style="88" customWidth="1"/>
    <col min="6" max="12" width="9.140625" style="88" customWidth="1"/>
    <col min="13" max="13" width="9.28125" style="88" customWidth="1"/>
    <col min="14" max="16384" width="9.140625" style="88" customWidth="1"/>
  </cols>
  <sheetData>
    <row r="1" spans="2:13" ht="22.5">
      <c r="B1" s="89" t="s">
        <v>1358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2:13" ht="19.5" customHeight="1">
      <c r="B2" s="90" t="s">
        <v>1359</v>
      </c>
      <c r="C2" s="90"/>
      <c r="D2" s="90"/>
      <c r="E2" s="91"/>
      <c r="F2" s="92"/>
      <c r="G2" s="92"/>
      <c r="H2" s="92"/>
      <c r="I2" s="102" t="s">
        <v>1360</v>
      </c>
      <c r="J2" s="103">
        <v>43713</v>
      </c>
      <c r="K2" s="103"/>
      <c r="L2" s="104" t="s">
        <v>1361</v>
      </c>
      <c r="M2" s="102" t="s">
        <v>1362</v>
      </c>
    </row>
    <row r="3" spans="2:13" ht="19.5" customHeight="1">
      <c r="B3" s="93" t="s">
        <v>1363</v>
      </c>
      <c r="C3" s="93" t="s">
        <v>1364</v>
      </c>
      <c r="D3" s="94" t="s">
        <v>1365</v>
      </c>
      <c r="E3" s="93" t="s">
        <v>1366</v>
      </c>
      <c r="F3" s="93" t="s">
        <v>1367</v>
      </c>
      <c r="G3" s="93"/>
      <c r="H3" s="93"/>
      <c r="I3" s="93" t="s">
        <v>1368</v>
      </c>
      <c r="J3" s="93"/>
      <c r="K3" s="93"/>
      <c r="L3" s="93"/>
      <c r="M3" s="93" t="s">
        <v>1369</v>
      </c>
    </row>
    <row r="4" spans="2:13" ht="35.25" customHeight="1">
      <c r="B4" s="93"/>
      <c r="C4" s="93"/>
      <c r="D4" s="94"/>
      <c r="E4" s="93"/>
      <c r="F4" s="93" t="s">
        <v>1370</v>
      </c>
      <c r="G4" s="93" t="s">
        <v>1371</v>
      </c>
      <c r="H4" s="93" t="s">
        <v>1372</v>
      </c>
      <c r="I4" s="93" t="s">
        <v>1373</v>
      </c>
      <c r="J4" s="93" t="s">
        <v>1374</v>
      </c>
      <c r="K4" s="105" t="s">
        <v>1375</v>
      </c>
      <c r="L4" s="93" t="s">
        <v>1376</v>
      </c>
      <c r="M4" s="93"/>
    </row>
    <row r="5" spans="1:13" s="86" customFormat="1" ht="19.5" customHeight="1">
      <c r="A5" s="95" t="s">
        <v>1377</v>
      </c>
      <c r="B5" s="94" t="s">
        <v>1363</v>
      </c>
      <c r="C5" s="94" t="s">
        <v>1364</v>
      </c>
      <c r="D5" s="94" t="s">
        <v>1365</v>
      </c>
      <c r="E5" s="94" t="s">
        <v>1366</v>
      </c>
      <c r="F5" s="94" t="s">
        <v>1378</v>
      </c>
      <c r="G5" s="94" t="s">
        <v>1379</v>
      </c>
      <c r="H5" s="94" t="s">
        <v>1380</v>
      </c>
      <c r="I5" s="94" t="s">
        <v>1373</v>
      </c>
      <c r="J5" s="94" t="s">
        <v>1374</v>
      </c>
      <c r="K5" s="106" t="s">
        <v>1375</v>
      </c>
      <c r="L5" s="94" t="s">
        <v>1376</v>
      </c>
      <c r="M5" s="94" t="s">
        <v>1369</v>
      </c>
    </row>
    <row r="6" spans="1:13" s="87" customFormat="1" ht="19.5" customHeight="1">
      <c r="A6" s="96" t="s">
        <v>1301</v>
      </c>
      <c r="B6" s="97"/>
      <c r="C6" s="97" t="s">
        <v>1309</v>
      </c>
      <c r="D6" s="98" t="s">
        <v>867</v>
      </c>
      <c r="E6" s="99" t="s">
        <v>1381</v>
      </c>
      <c r="F6" s="97"/>
      <c r="G6" s="97"/>
      <c r="H6" s="97"/>
      <c r="I6" s="107">
        <v>40</v>
      </c>
      <c r="J6" s="97"/>
      <c r="K6" s="97"/>
      <c r="L6" s="97"/>
      <c r="M6" s="97"/>
    </row>
    <row r="7" spans="1:13" s="87" customFormat="1" ht="19.5" customHeight="1">
      <c r="A7" s="96" t="s">
        <v>1301</v>
      </c>
      <c r="B7" s="97"/>
      <c r="C7" s="97" t="s">
        <v>1382</v>
      </c>
      <c r="D7" s="98" t="s">
        <v>791</v>
      </c>
      <c r="E7" s="100" t="s">
        <v>1383</v>
      </c>
      <c r="F7" s="97"/>
      <c r="G7" s="97"/>
      <c r="H7" s="97"/>
      <c r="I7" s="107">
        <v>30</v>
      </c>
      <c r="J7" s="97"/>
      <c r="K7" s="97"/>
      <c r="L7" s="97"/>
      <c r="M7" s="97"/>
    </row>
    <row r="8" spans="1:13" s="87" customFormat="1" ht="19.5" customHeight="1">
      <c r="A8" s="96" t="s">
        <v>1301</v>
      </c>
      <c r="B8" s="97"/>
      <c r="C8" s="97" t="s">
        <v>1384</v>
      </c>
      <c r="D8" s="98" t="s">
        <v>796</v>
      </c>
      <c r="E8" s="100" t="s">
        <v>1385</v>
      </c>
      <c r="F8" s="97"/>
      <c r="G8" s="97"/>
      <c r="H8" s="97"/>
      <c r="I8" s="107">
        <v>40</v>
      </c>
      <c r="J8" s="97"/>
      <c r="K8" s="97"/>
      <c r="L8" s="97"/>
      <c r="M8" s="97"/>
    </row>
    <row r="9" spans="1:13" s="87" customFormat="1" ht="19.5" customHeight="1">
      <c r="A9" s="96" t="s">
        <v>1301</v>
      </c>
      <c r="B9" s="97"/>
      <c r="C9" s="97" t="s">
        <v>1386</v>
      </c>
      <c r="D9" s="98" t="s">
        <v>881</v>
      </c>
      <c r="E9" s="100" t="s">
        <v>1387</v>
      </c>
      <c r="F9" s="97"/>
      <c r="G9" s="97"/>
      <c r="H9" s="97"/>
      <c r="I9" s="107">
        <v>38</v>
      </c>
      <c r="J9" s="97"/>
      <c r="K9" s="97"/>
      <c r="L9" s="97"/>
      <c r="M9" s="97"/>
    </row>
    <row r="10" spans="1:13" s="87" customFormat="1" ht="19.5" customHeight="1">
      <c r="A10" s="96" t="s">
        <v>1301</v>
      </c>
      <c r="B10" s="97"/>
      <c r="C10" s="97" t="s">
        <v>1144</v>
      </c>
      <c r="D10" s="98" t="s">
        <v>841</v>
      </c>
      <c r="E10" s="100" t="s">
        <v>1388</v>
      </c>
      <c r="F10" s="97"/>
      <c r="G10" s="97"/>
      <c r="H10" s="97"/>
      <c r="I10" s="107">
        <v>36</v>
      </c>
      <c r="J10" s="97"/>
      <c r="K10" s="97"/>
      <c r="L10" s="97"/>
      <c r="M10" s="97"/>
    </row>
    <row r="11" spans="1:13" s="87" customFormat="1" ht="19.5" customHeight="1">
      <c r="A11" s="96" t="s">
        <v>1301</v>
      </c>
      <c r="B11" s="97"/>
      <c r="C11" s="97" t="s">
        <v>1389</v>
      </c>
      <c r="D11" s="98" t="s">
        <v>918</v>
      </c>
      <c r="E11" s="100" t="s">
        <v>1390</v>
      </c>
      <c r="F11" s="97"/>
      <c r="G11" s="97"/>
      <c r="H11" s="97"/>
      <c r="I11" s="107">
        <v>33</v>
      </c>
      <c r="J11" s="97"/>
      <c r="K11" s="97"/>
      <c r="L11" s="97"/>
      <c r="M11" s="97"/>
    </row>
    <row r="12" spans="1:13" s="87" customFormat="1" ht="19.5" customHeight="1">
      <c r="A12" s="96" t="s">
        <v>1301</v>
      </c>
      <c r="B12" s="97"/>
      <c r="C12" s="97" t="s">
        <v>1391</v>
      </c>
      <c r="D12" s="98" t="s">
        <v>927</v>
      </c>
      <c r="E12" s="100" t="s">
        <v>1392</v>
      </c>
      <c r="F12" s="97"/>
      <c r="G12" s="97"/>
      <c r="H12" s="97"/>
      <c r="I12" s="107">
        <v>45</v>
      </c>
      <c r="J12" s="97"/>
      <c r="K12" s="97"/>
      <c r="L12" s="97"/>
      <c r="M12" s="97"/>
    </row>
    <row r="13" spans="1:13" s="87" customFormat="1" ht="19.5" customHeight="1">
      <c r="A13" s="96" t="s">
        <v>1301</v>
      </c>
      <c r="B13" s="97"/>
      <c r="C13" s="97" t="s">
        <v>1308</v>
      </c>
      <c r="D13" s="98" t="s">
        <v>886</v>
      </c>
      <c r="E13" s="100" t="s">
        <v>1393</v>
      </c>
      <c r="F13" s="97"/>
      <c r="G13" s="97"/>
      <c r="H13" s="97"/>
      <c r="I13" s="107">
        <v>37</v>
      </c>
      <c r="J13" s="97"/>
      <c r="K13" s="97"/>
      <c r="L13" s="97"/>
      <c r="M13" s="97"/>
    </row>
    <row r="14" spans="1:13" s="87" customFormat="1" ht="19.5" customHeight="1">
      <c r="A14" s="96" t="s">
        <v>1301</v>
      </c>
      <c r="B14" s="97"/>
      <c r="C14" s="97" t="s">
        <v>1394</v>
      </c>
      <c r="D14" s="98" t="s">
        <v>1395</v>
      </c>
      <c r="E14" s="100" t="s">
        <v>1396</v>
      </c>
      <c r="F14" s="97"/>
      <c r="G14" s="97"/>
      <c r="H14" s="97"/>
      <c r="I14" s="107">
        <v>34</v>
      </c>
      <c r="J14" s="97"/>
      <c r="K14" s="97"/>
      <c r="L14" s="97"/>
      <c r="M14" s="97"/>
    </row>
    <row r="15" spans="1:13" s="87" customFormat="1" ht="19.5" customHeight="1">
      <c r="A15" s="96" t="s">
        <v>1301</v>
      </c>
      <c r="B15" s="97" t="s">
        <v>1249</v>
      </c>
      <c r="C15" s="97" t="s">
        <v>1397</v>
      </c>
      <c r="D15" s="98" t="s">
        <v>247</v>
      </c>
      <c r="E15" s="100" t="s">
        <v>1398</v>
      </c>
      <c r="F15" s="97"/>
      <c r="G15" s="97"/>
      <c r="H15" s="97"/>
      <c r="I15" s="107">
        <v>4</v>
      </c>
      <c r="J15" s="97"/>
      <c r="K15" s="97"/>
      <c r="L15" s="97"/>
      <c r="M15" s="97"/>
    </row>
    <row r="16" spans="1:13" s="87" customFormat="1" ht="19.5" customHeight="1">
      <c r="A16" s="96" t="s">
        <v>1301</v>
      </c>
      <c r="B16" s="97" t="s">
        <v>1253</v>
      </c>
      <c r="C16" s="97" t="s">
        <v>975</v>
      </c>
      <c r="D16" s="98" t="s">
        <v>1399</v>
      </c>
      <c r="E16" s="100" t="s">
        <v>1400</v>
      </c>
      <c r="F16" s="97"/>
      <c r="G16" s="97"/>
      <c r="H16" s="97"/>
      <c r="I16" s="107" t="s">
        <v>1401</v>
      </c>
      <c r="J16" s="97"/>
      <c r="K16" s="97"/>
      <c r="L16" s="97"/>
      <c r="M16" s="97"/>
    </row>
    <row r="17" spans="1:13" s="87" customFormat="1" ht="19.5" customHeight="1">
      <c r="A17" s="96" t="s">
        <v>1301</v>
      </c>
      <c r="B17" s="97" t="s">
        <v>1272</v>
      </c>
      <c r="C17" s="97" t="s">
        <v>1402</v>
      </c>
      <c r="D17" s="98" t="s">
        <v>428</v>
      </c>
      <c r="E17" s="100" t="s">
        <v>1403</v>
      </c>
      <c r="F17" s="97"/>
      <c r="G17" s="97"/>
      <c r="H17" s="97"/>
      <c r="I17" s="107">
        <v>39</v>
      </c>
      <c r="J17" s="97"/>
      <c r="K17" s="97"/>
      <c r="L17" s="97"/>
      <c r="M17" s="97"/>
    </row>
    <row r="18" spans="1:13" s="87" customFormat="1" ht="19.5" customHeight="1">
      <c r="A18" s="96" t="s">
        <v>1301</v>
      </c>
      <c r="B18" s="97" t="s">
        <v>1255</v>
      </c>
      <c r="C18" s="97" t="s">
        <v>1119</v>
      </c>
      <c r="D18" s="98" t="s">
        <v>1404</v>
      </c>
      <c r="E18" s="100" t="s">
        <v>1405</v>
      </c>
      <c r="F18" s="97"/>
      <c r="G18" s="97"/>
      <c r="H18" s="97"/>
      <c r="I18" s="107" t="s">
        <v>1406</v>
      </c>
      <c r="J18" s="97"/>
      <c r="K18" s="97"/>
      <c r="L18" s="97"/>
      <c r="M18" s="97"/>
    </row>
    <row r="19" spans="1:13" s="87" customFormat="1" ht="19.5" customHeight="1">
      <c r="A19" s="96" t="s">
        <v>1301</v>
      </c>
      <c r="B19" s="97" t="s">
        <v>1276</v>
      </c>
      <c r="C19" s="97" t="s">
        <v>1013</v>
      </c>
      <c r="D19" s="98" t="s">
        <v>522</v>
      </c>
      <c r="E19" s="100" t="s">
        <v>1407</v>
      </c>
      <c r="F19" s="97"/>
      <c r="G19" s="97"/>
      <c r="H19" s="97"/>
      <c r="I19" s="107">
        <v>57</v>
      </c>
      <c r="J19" s="97"/>
      <c r="K19" s="97"/>
      <c r="L19" s="97"/>
      <c r="M19" s="97"/>
    </row>
    <row r="20" spans="1:13" s="87" customFormat="1" ht="19.5" customHeight="1">
      <c r="A20" s="96" t="s">
        <v>1301</v>
      </c>
      <c r="B20" s="97" t="s">
        <v>1280</v>
      </c>
      <c r="C20" s="97" t="s">
        <v>1282</v>
      </c>
      <c r="D20" s="98" t="s">
        <v>733</v>
      </c>
      <c r="E20" s="100" t="s">
        <v>1408</v>
      </c>
      <c r="F20" s="97"/>
      <c r="G20" s="97"/>
      <c r="H20" s="97"/>
      <c r="I20" s="107">
        <v>46</v>
      </c>
      <c r="J20" s="97"/>
      <c r="K20" s="97"/>
      <c r="L20" s="97"/>
      <c r="M20" s="97"/>
    </row>
    <row r="21" spans="1:13" s="87" customFormat="1" ht="19.5" customHeight="1">
      <c r="A21" s="96" t="s">
        <v>1301</v>
      </c>
      <c r="B21" s="97" t="s">
        <v>1259</v>
      </c>
      <c r="C21" s="97" t="s">
        <v>1057</v>
      </c>
      <c r="D21" s="98" t="s">
        <v>698</v>
      </c>
      <c r="E21" s="100" t="s">
        <v>1409</v>
      </c>
      <c r="F21" s="97"/>
      <c r="G21" s="97"/>
      <c r="H21" s="97"/>
      <c r="I21" s="107">
        <v>45</v>
      </c>
      <c r="J21" s="97"/>
      <c r="K21" s="97"/>
      <c r="L21" s="97"/>
      <c r="M21" s="97"/>
    </row>
    <row r="22" spans="1:13" s="87" customFormat="1" ht="19.5" customHeight="1">
      <c r="A22" s="96" t="s">
        <v>1301</v>
      </c>
      <c r="B22" s="97" t="s">
        <v>1410</v>
      </c>
      <c r="C22" s="97" t="s">
        <v>1063</v>
      </c>
      <c r="D22" s="98" t="s">
        <v>670</v>
      </c>
      <c r="E22" s="100" t="s">
        <v>1411</v>
      </c>
      <c r="F22" s="97"/>
      <c r="G22" s="97"/>
      <c r="H22" s="97"/>
      <c r="I22" s="107">
        <v>41</v>
      </c>
      <c r="J22" s="97"/>
      <c r="K22" s="97"/>
      <c r="L22" s="97"/>
      <c r="M22" s="97"/>
    </row>
    <row r="23" spans="1:13" s="86" customFormat="1" ht="19.5" customHeight="1">
      <c r="A23" s="95" t="s">
        <v>1412</v>
      </c>
      <c r="B23" s="101" t="s">
        <v>1088</v>
      </c>
      <c r="C23" s="101" t="s">
        <v>1413</v>
      </c>
      <c r="D23" s="98" t="s">
        <v>710</v>
      </c>
      <c r="E23" s="100" t="s">
        <v>1414</v>
      </c>
      <c r="F23" s="101"/>
      <c r="G23" s="101"/>
      <c r="H23" s="101"/>
      <c r="I23" s="107">
        <v>46</v>
      </c>
      <c r="J23" s="101"/>
      <c r="K23" s="101"/>
      <c r="L23" s="101"/>
      <c r="M23" s="101"/>
    </row>
    <row r="24" spans="1:13" s="86" customFormat="1" ht="19.5" customHeight="1">
      <c r="A24" s="95" t="s">
        <v>1412</v>
      </c>
      <c r="B24" s="101" t="s">
        <v>1091</v>
      </c>
      <c r="C24" s="101" t="s">
        <v>1098</v>
      </c>
      <c r="D24" s="98" t="s">
        <v>765</v>
      </c>
      <c r="E24" s="100" t="s">
        <v>1415</v>
      </c>
      <c r="F24" s="101"/>
      <c r="G24" s="101"/>
      <c r="H24" s="101"/>
      <c r="I24" s="107">
        <v>44</v>
      </c>
      <c r="J24" s="101"/>
      <c r="K24" s="101"/>
      <c r="L24" s="101"/>
      <c r="M24" s="101"/>
    </row>
    <row r="25" spans="1:13" s="86" customFormat="1" ht="19.5" customHeight="1">
      <c r="A25" s="95" t="s">
        <v>1412</v>
      </c>
      <c r="B25" s="101" t="s">
        <v>1099</v>
      </c>
      <c r="C25" s="101" t="s">
        <v>1416</v>
      </c>
      <c r="D25" s="98" t="s">
        <v>374</v>
      </c>
      <c r="E25" s="100" t="s">
        <v>1417</v>
      </c>
      <c r="F25" s="101"/>
      <c r="G25" s="101"/>
      <c r="H25" s="101"/>
      <c r="I25" s="107">
        <v>48</v>
      </c>
      <c r="J25" s="101"/>
      <c r="K25" s="101"/>
      <c r="L25" s="101"/>
      <c r="M25" s="101"/>
    </row>
    <row r="26" spans="1:13" s="86" customFormat="1" ht="19.5" customHeight="1">
      <c r="A26" s="95" t="s">
        <v>1412</v>
      </c>
      <c r="B26" s="101" t="s">
        <v>1104</v>
      </c>
      <c r="C26" s="101" t="s">
        <v>1418</v>
      </c>
      <c r="D26" s="98" t="s">
        <v>79</v>
      </c>
      <c r="E26" s="100" t="s">
        <v>1419</v>
      </c>
      <c r="F26" s="101"/>
      <c r="G26" s="101"/>
      <c r="H26" s="101"/>
      <c r="I26" s="107">
        <v>32</v>
      </c>
      <c r="J26" s="101"/>
      <c r="K26" s="101"/>
      <c r="L26" s="101"/>
      <c r="M26" s="101"/>
    </row>
    <row r="27" spans="1:13" s="86" customFormat="1" ht="19.5" customHeight="1">
      <c r="A27" s="95" t="s">
        <v>1412</v>
      </c>
      <c r="B27" s="101" t="s">
        <v>1106</v>
      </c>
      <c r="C27" s="101" t="s">
        <v>1420</v>
      </c>
      <c r="D27" s="98" t="s">
        <v>419</v>
      </c>
      <c r="E27" s="100" t="s">
        <v>1421</v>
      </c>
      <c r="F27" s="101"/>
      <c r="G27" s="101"/>
      <c r="H27" s="101"/>
      <c r="I27" s="107">
        <v>35</v>
      </c>
      <c r="J27" s="101"/>
      <c r="K27" s="101"/>
      <c r="L27" s="101"/>
      <c r="M27" s="101"/>
    </row>
    <row r="28" spans="1:13" s="86" customFormat="1" ht="19.5" customHeight="1">
      <c r="A28" s="95" t="s">
        <v>1412</v>
      </c>
      <c r="B28" s="101" t="s">
        <v>943</v>
      </c>
      <c r="C28" s="101" t="s">
        <v>950</v>
      </c>
      <c r="D28" s="98" t="s">
        <v>145</v>
      </c>
      <c r="E28" s="100" t="s">
        <v>1422</v>
      </c>
      <c r="F28" s="101"/>
      <c r="G28" s="101"/>
      <c r="H28" s="101"/>
      <c r="I28" s="107">
        <v>26</v>
      </c>
      <c r="J28" s="101"/>
      <c r="K28" s="101"/>
      <c r="L28" s="101"/>
      <c r="M28" s="101"/>
    </row>
    <row r="29" spans="1:13" s="86" customFormat="1" ht="19.5" customHeight="1">
      <c r="A29" s="95" t="s">
        <v>1412</v>
      </c>
      <c r="B29" s="101" t="s">
        <v>960</v>
      </c>
      <c r="C29" s="101" t="s">
        <v>962</v>
      </c>
      <c r="D29" s="98" t="s">
        <v>173</v>
      </c>
      <c r="E29" s="100" t="s">
        <v>1423</v>
      </c>
      <c r="F29" s="101"/>
      <c r="G29" s="101"/>
      <c r="H29" s="101"/>
      <c r="I29" s="107">
        <v>29</v>
      </c>
      <c r="J29" s="101"/>
      <c r="K29" s="101"/>
      <c r="L29" s="101"/>
      <c r="M29" s="101"/>
    </row>
    <row r="30" spans="1:13" s="86" customFormat="1" ht="19.5" customHeight="1">
      <c r="A30" s="95" t="s">
        <v>1412</v>
      </c>
      <c r="B30" s="101" t="s">
        <v>967</v>
      </c>
      <c r="C30" s="101" t="s">
        <v>971</v>
      </c>
      <c r="D30" s="98" t="s">
        <v>1424</v>
      </c>
      <c r="E30" s="99" t="s">
        <v>1425</v>
      </c>
      <c r="F30" s="101"/>
      <c r="G30" s="101"/>
      <c r="H30" s="101"/>
      <c r="I30" s="107">
        <v>17</v>
      </c>
      <c r="J30" s="101"/>
      <c r="K30" s="101"/>
      <c r="L30" s="101"/>
      <c r="M30" s="101"/>
    </row>
    <row r="31" spans="1:13" s="86" customFormat="1" ht="19.5" customHeight="1">
      <c r="A31" s="95" t="s">
        <v>1412</v>
      </c>
      <c r="B31" s="101" t="s">
        <v>976</v>
      </c>
      <c r="C31" s="101" t="s">
        <v>1426</v>
      </c>
      <c r="D31" s="98" t="s">
        <v>263</v>
      </c>
      <c r="E31" s="99" t="s">
        <v>1427</v>
      </c>
      <c r="F31" s="101"/>
      <c r="G31" s="101"/>
      <c r="H31" s="101"/>
      <c r="I31" s="107">
        <v>36</v>
      </c>
      <c r="J31" s="101"/>
      <c r="K31" s="101"/>
      <c r="L31" s="101"/>
      <c r="M31" s="101"/>
    </row>
    <row r="32" spans="1:13" s="86" customFormat="1" ht="19.5" customHeight="1">
      <c r="A32" s="95" t="s">
        <v>1412</v>
      </c>
      <c r="B32" s="101" t="s">
        <v>980</v>
      </c>
      <c r="C32" s="101" t="s">
        <v>964</v>
      </c>
      <c r="D32" s="98" t="s">
        <v>508</v>
      </c>
      <c r="E32" s="100" t="s">
        <v>1428</v>
      </c>
      <c r="F32" s="101"/>
      <c r="G32" s="101"/>
      <c r="H32" s="101"/>
      <c r="I32" s="107">
        <v>34</v>
      </c>
      <c r="J32" s="101"/>
      <c r="K32" s="101"/>
      <c r="L32" s="101"/>
      <c r="M32" s="101"/>
    </row>
    <row r="33" spans="1:13" s="86" customFormat="1" ht="19.5" customHeight="1">
      <c r="A33" s="95" t="s">
        <v>1412</v>
      </c>
      <c r="B33" s="101" t="s">
        <v>1167</v>
      </c>
      <c r="C33" s="101" t="s">
        <v>1168</v>
      </c>
      <c r="D33" s="98" t="s">
        <v>1429</v>
      </c>
      <c r="E33" s="100" t="s">
        <v>1430</v>
      </c>
      <c r="F33" s="101"/>
      <c r="G33" s="101"/>
      <c r="H33" s="101"/>
      <c r="I33" s="107" t="s">
        <v>1431</v>
      </c>
      <c r="J33" s="101"/>
      <c r="K33" s="101"/>
      <c r="L33" s="101"/>
      <c r="M33" s="101"/>
    </row>
    <row r="34" spans="1:13" s="87" customFormat="1" ht="19.5" customHeight="1">
      <c r="A34" s="96" t="s">
        <v>1432</v>
      </c>
      <c r="B34" s="97" t="s">
        <v>1159</v>
      </c>
      <c r="C34" s="97" t="s">
        <v>1433</v>
      </c>
      <c r="D34" s="98" t="s">
        <v>1434</v>
      </c>
      <c r="E34" s="100" t="s">
        <v>1435</v>
      </c>
      <c r="F34" s="97"/>
      <c r="G34" s="97"/>
      <c r="H34" s="97"/>
      <c r="I34" s="107" t="s">
        <v>1436</v>
      </c>
      <c r="J34" s="97"/>
      <c r="K34" s="97"/>
      <c r="L34" s="97"/>
      <c r="M34" s="97"/>
    </row>
    <row r="35" spans="1:13" s="87" customFormat="1" ht="19.5" customHeight="1">
      <c r="A35" s="96" t="s">
        <v>1432</v>
      </c>
      <c r="B35" s="97" t="s">
        <v>1289</v>
      </c>
      <c r="C35" s="97" t="s">
        <v>1437</v>
      </c>
      <c r="D35" s="98" t="s">
        <v>617</v>
      </c>
      <c r="E35" s="100" t="s">
        <v>1438</v>
      </c>
      <c r="F35" s="97"/>
      <c r="G35" s="97"/>
      <c r="H35" s="97"/>
      <c r="I35" s="107">
        <v>32</v>
      </c>
      <c r="J35" s="97"/>
      <c r="K35" s="97"/>
      <c r="L35" s="97"/>
      <c r="M35" s="97"/>
    </row>
    <row r="36" spans="1:13" s="87" customFormat="1" ht="19.5" customHeight="1">
      <c r="A36" s="96" t="s">
        <v>1432</v>
      </c>
      <c r="B36" s="97" t="s">
        <v>1293</v>
      </c>
      <c r="C36" s="97" t="s">
        <v>977</v>
      </c>
      <c r="D36" s="98" t="s">
        <v>687</v>
      </c>
      <c r="E36" s="100" t="s">
        <v>1439</v>
      </c>
      <c r="F36" s="97"/>
      <c r="G36" s="97"/>
      <c r="H36" s="97"/>
      <c r="I36" s="107">
        <v>44</v>
      </c>
      <c r="J36" s="97"/>
      <c r="K36" s="97"/>
      <c r="L36" s="97"/>
      <c r="M36" s="97"/>
    </row>
    <row r="37" spans="1:13" s="87" customFormat="1" ht="19.5" customHeight="1">
      <c r="A37" s="96" t="s">
        <v>1432</v>
      </c>
      <c r="B37" s="97" t="s">
        <v>1236</v>
      </c>
      <c r="C37" s="97" t="s">
        <v>1237</v>
      </c>
      <c r="D37" s="98" t="s">
        <v>54</v>
      </c>
      <c r="E37" s="100" t="s">
        <v>1440</v>
      </c>
      <c r="F37" s="97"/>
      <c r="G37" s="97"/>
      <c r="H37" s="97"/>
      <c r="I37" s="107">
        <v>35</v>
      </c>
      <c r="J37" s="97"/>
      <c r="K37" s="97"/>
      <c r="L37" s="97"/>
      <c r="M37" s="97"/>
    </row>
    <row r="38" spans="1:13" s="87" customFormat="1" ht="19.5" customHeight="1">
      <c r="A38" s="96" t="s">
        <v>1432</v>
      </c>
      <c r="B38" s="97" t="s">
        <v>1243</v>
      </c>
      <c r="C38" s="97" t="s">
        <v>1134</v>
      </c>
      <c r="D38" s="98" t="s">
        <v>57</v>
      </c>
      <c r="E38" s="100" t="s">
        <v>1441</v>
      </c>
      <c r="F38" s="97"/>
      <c r="G38" s="97"/>
      <c r="H38" s="97"/>
      <c r="I38" s="107">
        <v>25</v>
      </c>
      <c r="J38" s="97"/>
      <c r="K38" s="97"/>
      <c r="L38" s="97"/>
      <c r="M38" s="97"/>
    </row>
    <row r="39" spans="1:13" s="87" customFormat="1" ht="19.5" customHeight="1">
      <c r="A39" s="96" t="s">
        <v>1432</v>
      </c>
      <c r="B39" s="97" t="s">
        <v>1244</v>
      </c>
      <c r="C39" s="97" t="s">
        <v>1115</v>
      </c>
      <c r="D39" s="98" t="s">
        <v>34</v>
      </c>
      <c r="E39" s="100" t="s">
        <v>1442</v>
      </c>
      <c r="F39" s="97"/>
      <c r="G39" s="97"/>
      <c r="H39" s="97"/>
      <c r="I39" s="107">
        <v>34</v>
      </c>
      <c r="J39" s="97"/>
      <c r="K39" s="97"/>
      <c r="L39" s="97"/>
      <c r="M39" s="97"/>
    </row>
    <row r="40" spans="1:13" s="87" customFormat="1" ht="19.5" customHeight="1">
      <c r="A40" s="96" t="s">
        <v>1432</v>
      </c>
      <c r="B40" s="97" t="s">
        <v>1269</v>
      </c>
      <c r="C40" s="97" t="s">
        <v>1443</v>
      </c>
      <c r="D40" s="98" t="s">
        <v>69</v>
      </c>
      <c r="E40" s="100" t="s">
        <v>1444</v>
      </c>
      <c r="F40" s="97"/>
      <c r="G40" s="97"/>
      <c r="H40" s="97"/>
      <c r="I40" s="107">
        <v>40</v>
      </c>
      <c r="J40" s="97"/>
      <c r="K40" s="97"/>
      <c r="L40" s="97"/>
      <c r="M40" s="97"/>
    </row>
    <row r="41" spans="1:13" s="87" customFormat="1" ht="19.5" customHeight="1">
      <c r="A41" s="96" t="s">
        <v>1134</v>
      </c>
      <c r="B41" s="97" t="s">
        <v>1056</v>
      </c>
      <c r="C41" s="97" t="s">
        <v>1048</v>
      </c>
      <c r="D41" s="98" t="s">
        <v>199</v>
      </c>
      <c r="E41" s="100" t="s">
        <v>1445</v>
      </c>
      <c r="F41" s="97"/>
      <c r="G41" s="97"/>
      <c r="H41" s="97"/>
      <c r="I41" s="107">
        <v>17</v>
      </c>
      <c r="J41" s="97"/>
      <c r="K41" s="97"/>
      <c r="L41" s="97"/>
      <c r="M41" s="97"/>
    </row>
    <row r="42" spans="1:13" s="87" customFormat="1" ht="19.5" customHeight="1">
      <c r="A42" s="96" t="s">
        <v>1134</v>
      </c>
      <c r="B42" s="97" t="s">
        <v>1059</v>
      </c>
      <c r="C42" s="97" t="s">
        <v>1060</v>
      </c>
      <c r="D42" s="98" t="s">
        <v>613</v>
      </c>
      <c r="E42" s="100" t="s">
        <v>1446</v>
      </c>
      <c r="F42" s="97"/>
      <c r="G42" s="97"/>
      <c r="H42" s="97"/>
      <c r="I42" s="107">
        <v>34</v>
      </c>
      <c r="J42" s="97"/>
      <c r="K42" s="97"/>
      <c r="L42" s="97"/>
      <c r="M42" s="97"/>
    </row>
    <row r="43" spans="1:13" s="87" customFormat="1" ht="19.5" customHeight="1">
      <c r="A43" s="96" t="s">
        <v>1134</v>
      </c>
      <c r="B43" s="97" t="s">
        <v>1066</v>
      </c>
      <c r="C43" s="97" t="s">
        <v>1038</v>
      </c>
      <c r="D43" s="98" t="s">
        <v>635</v>
      </c>
      <c r="E43" s="100" t="s">
        <v>1447</v>
      </c>
      <c r="F43" s="97"/>
      <c r="G43" s="97"/>
      <c r="H43" s="97"/>
      <c r="I43" s="107">
        <v>39</v>
      </c>
      <c r="J43" s="97"/>
      <c r="K43" s="97"/>
      <c r="L43" s="97"/>
      <c r="M43" s="97"/>
    </row>
    <row r="44" spans="1:13" s="87" customFormat="1" ht="19.5" customHeight="1">
      <c r="A44" s="96" t="s">
        <v>1134</v>
      </c>
      <c r="B44" s="97" t="s">
        <v>1069</v>
      </c>
      <c r="C44" s="97" t="s">
        <v>1067</v>
      </c>
      <c r="D44" s="98" t="s">
        <v>743</v>
      </c>
      <c r="E44" s="99" t="s">
        <v>1448</v>
      </c>
      <c r="F44" s="97"/>
      <c r="G44" s="97"/>
      <c r="H44" s="97"/>
      <c r="I44" s="107">
        <v>45</v>
      </c>
      <c r="J44" s="97"/>
      <c r="K44" s="97"/>
      <c r="L44" s="97"/>
      <c r="M44" s="97"/>
    </row>
    <row r="45" spans="1:13" s="87" customFormat="1" ht="19.5" customHeight="1">
      <c r="A45" s="96" t="s">
        <v>1134</v>
      </c>
      <c r="B45" s="97" t="s">
        <v>1075</v>
      </c>
      <c r="C45" s="97" t="s">
        <v>1449</v>
      </c>
      <c r="D45" s="98" t="s">
        <v>736</v>
      </c>
      <c r="E45" s="100" t="s">
        <v>1450</v>
      </c>
      <c r="F45" s="97"/>
      <c r="G45" s="97"/>
      <c r="H45" s="97"/>
      <c r="I45" s="107">
        <v>44</v>
      </c>
      <c r="J45" s="97"/>
      <c r="K45" s="97"/>
      <c r="L45" s="97"/>
      <c r="M45" s="97"/>
    </row>
    <row r="46" spans="1:13" s="87" customFormat="1" ht="19.5" customHeight="1">
      <c r="A46" s="96" t="s">
        <v>1451</v>
      </c>
      <c r="B46" s="97" t="s">
        <v>1179</v>
      </c>
      <c r="C46" s="97" t="s">
        <v>1184</v>
      </c>
      <c r="D46" s="98" t="s">
        <v>862</v>
      </c>
      <c r="E46" s="100" t="s">
        <v>1452</v>
      </c>
      <c r="F46" s="97"/>
      <c r="G46" s="97"/>
      <c r="H46" s="97"/>
      <c r="I46" s="107">
        <v>32</v>
      </c>
      <c r="J46" s="97"/>
      <c r="K46" s="97"/>
      <c r="L46" s="97"/>
      <c r="M46" s="97"/>
    </row>
    <row r="47" spans="1:13" s="87" customFormat="1" ht="19.5" customHeight="1">
      <c r="A47" s="96" t="s">
        <v>1451</v>
      </c>
      <c r="B47" s="97" t="s">
        <v>1185</v>
      </c>
      <c r="C47" s="97" t="s">
        <v>1183</v>
      </c>
      <c r="D47" s="98" t="s">
        <v>903</v>
      </c>
      <c r="E47" s="100" t="s">
        <v>1453</v>
      </c>
      <c r="F47" s="97"/>
      <c r="G47" s="97"/>
      <c r="H47" s="97"/>
      <c r="I47" s="107">
        <v>33</v>
      </c>
      <c r="J47" s="97"/>
      <c r="K47" s="97"/>
      <c r="L47" s="97"/>
      <c r="M47" s="97"/>
    </row>
    <row r="48" spans="1:13" s="87" customFormat="1" ht="19.5" customHeight="1">
      <c r="A48" s="96" t="s">
        <v>1451</v>
      </c>
      <c r="B48" s="97" t="s">
        <v>1331</v>
      </c>
      <c r="C48" s="97" t="s">
        <v>1454</v>
      </c>
      <c r="D48" s="98" t="s">
        <v>572</v>
      </c>
      <c r="E48" s="100" t="s">
        <v>1455</v>
      </c>
      <c r="F48" s="97"/>
      <c r="G48" s="97"/>
      <c r="H48" s="97"/>
      <c r="I48" s="107">
        <v>33</v>
      </c>
      <c r="J48" s="97"/>
      <c r="K48" s="97"/>
      <c r="L48" s="97"/>
      <c r="M48" s="97"/>
    </row>
    <row r="49" spans="1:13" s="87" customFormat="1" ht="19.5" customHeight="1">
      <c r="A49" s="96" t="s">
        <v>1073</v>
      </c>
      <c r="B49" s="97" t="s">
        <v>1110</v>
      </c>
      <c r="C49" s="97" t="s">
        <v>1063</v>
      </c>
      <c r="D49" s="98" t="s">
        <v>655</v>
      </c>
      <c r="E49" s="100" t="s">
        <v>1456</v>
      </c>
      <c r="F49" s="97"/>
      <c r="G49" s="97"/>
      <c r="H49" s="97"/>
      <c r="I49" s="100">
        <v>41</v>
      </c>
      <c r="J49" s="97"/>
      <c r="K49" s="97"/>
      <c r="L49" s="97"/>
      <c r="M49" s="97"/>
    </row>
    <row r="50" spans="1:13" s="87" customFormat="1" ht="19.5" customHeight="1">
      <c r="A50" s="96" t="s">
        <v>1073</v>
      </c>
      <c r="B50" s="97" t="s">
        <v>1114</v>
      </c>
      <c r="C50" s="97" t="s">
        <v>1120</v>
      </c>
      <c r="D50" s="98" t="s">
        <v>97</v>
      </c>
      <c r="E50" s="100" t="s">
        <v>1457</v>
      </c>
      <c r="F50" s="97"/>
      <c r="G50" s="97"/>
      <c r="H50" s="97"/>
      <c r="I50" s="107">
        <v>42</v>
      </c>
      <c r="J50" s="97"/>
      <c r="K50" s="97"/>
      <c r="L50" s="97"/>
      <c r="M50" s="97"/>
    </row>
    <row r="51" spans="1:13" s="87" customFormat="1" ht="19.5" customHeight="1">
      <c r="A51" s="96" t="s">
        <v>1073</v>
      </c>
      <c r="B51" s="97" t="s">
        <v>1124</v>
      </c>
      <c r="C51" s="97" t="s">
        <v>1127</v>
      </c>
      <c r="D51" s="98" t="s">
        <v>579</v>
      </c>
      <c r="E51" s="100" t="s">
        <v>1458</v>
      </c>
      <c r="F51" s="97"/>
      <c r="G51" s="97"/>
      <c r="H51" s="97"/>
      <c r="I51" s="107">
        <v>38</v>
      </c>
      <c r="J51" s="97"/>
      <c r="K51" s="97"/>
      <c r="L51" s="97"/>
      <c r="M51" s="97"/>
    </row>
    <row r="52" spans="1:13" s="87" customFormat="1" ht="19.5" customHeight="1">
      <c r="A52" s="96" t="s">
        <v>1073</v>
      </c>
      <c r="B52" s="97" t="s">
        <v>1131</v>
      </c>
      <c r="C52" s="97" t="s">
        <v>1097</v>
      </c>
      <c r="D52" s="98" t="s">
        <v>358</v>
      </c>
      <c r="E52" s="100" t="s">
        <v>1459</v>
      </c>
      <c r="F52" s="97"/>
      <c r="G52" s="97"/>
      <c r="H52" s="97"/>
      <c r="I52" s="107">
        <v>36</v>
      </c>
      <c r="J52" s="97"/>
      <c r="K52" s="97"/>
      <c r="L52" s="97"/>
      <c r="M52" s="97"/>
    </row>
    <row r="53" spans="1:13" s="87" customFormat="1" ht="19.5" customHeight="1">
      <c r="A53" s="96" t="s">
        <v>1073</v>
      </c>
      <c r="B53" s="97" t="s">
        <v>1135</v>
      </c>
      <c r="C53" s="97" t="s">
        <v>1123</v>
      </c>
      <c r="D53" s="98" t="s">
        <v>90</v>
      </c>
      <c r="E53" s="100" t="s">
        <v>1460</v>
      </c>
      <c r="F53" s="97"/>
      <c r="G53" s="97"/>
      <c r="H53" s="97"/>
      <c r="I53" s="107">
        <v>27</v>
      </c>
      <c r="J53" s="97"/>
      <c r="K53" s="97"/>
      <c r="L53" s="97"/>
      <c r="M53" s="97"/>
    </row>
    <row r="54" spans="1:13" s="87" customFormat="1" ht="19.5" customHeight="1">
      <c r="A54" s="96" t="s">
        <v>1073</v>
      </c>
      <c r="B54" s="97" t="s">
        <v>983</v>
      </c>
      <c r="C54" s="97" t="s">
        <v>990</v>
      </c>
      <c r="D54" s="98" t="s">
        <v>479</v>
      </c>
      <c r="E54" s="100" t="s">
        <v>1461</v>
      </c>
      <c r="F54" s="97"/>
      <c r="G54" s="97"/>
      <c r="H54" s="97"/>
      <c r="I54" s="107">
        <v>33</v>
      </c>
      <c r="J54" s="97"/>
      <c r="K54" s="97"/>
      <c r="L54" s="97"/>
      <c r="M54" s="97"/>
    </row>
    <row r="55" spans="1:13" s="87" customFormat="1" ht="19.5" customHeight="1">
      <c r="A55" s="96" t="s">
        <v>1073</v>
      </c>
      <c r="B55" s="97" t="s">
        <v>991</v>
      </c>
      <c r="C55" s="97" t="s">
        <v>995</v>
      </c>
      <c r="D55" s="98" t="s">
        <v>459</v>
      </c>
      <c r="E55" s="99" t="s">
        <v>1462</v>
      </c>
      <c r="F55" s="97"/>
      <c r="G55" s="97"/>
      <c r="H55" s="97"/>
      <c r="I55" s="107">
        <v>27</v>
      </c>
      <c r="J55" s="97"/>
      <c r="K55" s="97"/>
      <c r="L55" s="97"/>
      <c r="M55" s="97"/>
    </row>
    <row r="56" spans="1:13" s="87" customFormat="1" ht="19.5" customHeight="1">
      <c r="A56" s="96" t="s">
        <v>1073</v>
      </c>
      <c r="B56" s="97" t="s">
        <v>998</v>
      </c>
      <c r="C56" s="97" t="s">
        <v>993</v>
      </c>
      <c r="D56" s="98" t="s">
        <v>499</v>
      </c>
      <c r="E56" s="99" t="s">
        <v>1428</v>
      </c>
      <c r="F56" s="97"/>
      <c r="G56" s="97"/>
      <c r="H56" s="97"/>
      <c r="I56" s="107">
        <v>41</v>
      </c>
      <c r="J56" s="97"/>
      <c r="K56" s="97"/>
      <c r="L56" s="97"/>
      <c r="M56" s="97"/>
    </row>
    <row r="57" spans="1:13" s="87" customFormat="1" ht="19.5" customHeight="1">
      <c r="A57" s="96" t="s">
        <v>1073</v>
      </c>
      <c r="B57" s="97" t="s">
        <v>1004</v>
      </c>
      <c r="C57" s="97" t="s">
        <v>1006</v>
      </c>
      <c r="D57" s="98" t="s">
        <v>596</v>
      </c>
      <c r="E57" s="100" t="s">
        <v>1463</v>
      </c>
      <c r="F57" s="97"/>
      <c r="G57" s="97"/>
      <c r="H57" s="97"/>
      <c r="I57" s="107">
        <v>45</v>
      </c>
      <c r="J57" s="97"/>
      <c r="K57" s="97"/>
      <c r="L57" s="97"/>
      <c r="M57" s="97"/>
    </row>
    <row r="58" spans="1:13" s="87" customFormat="1" ht="19.5" customHeight="1">
      <c r="A58" s="96" t="s">
        <v>1073</v>
      </c>
      <c r="B58" s="97" t="s">
        <v>1011</v>
      </c>
      <c r="C58" s="97" t="s">
        <v>986</v>
      </c>
      <c r="D58" s="98" t="s">
        <v>1464</v>
      </c>
      <c r="E58" s="100" t="s">
        <v>1465</v>
      </c>
      <c r="F58" s="97"/>
      <c r="G58" s="97"/>
      <c r="H58" s="97"/>
      <c r="I58" s="107">
        <v>22</v>
      </c>
      <c r="J58" s="97"/>
      <c r="K58" s="97"/>
      <c r="L58" s="97"/>
      <c r="M58" s="97"/>
    </row>
    <row r="59" spans="1:13" s="87" customFormat="1" ht="19.5" customHeight="1">
      <c r="A59" s="96" t="s">
        <v>1120</v>
      </c>
      <c r="B59" s="97" t="s">
        <v>1137</v>
      </c>
      <c r="C59" s="97" t="s">
        <v>1138</v>
      </c>
      <c r="D59" s="98" t="s">
        <v>72</v>
      </c>
      <c r="E59" s="100" t="s">
        <v>1466</v>
      </c>
      <c r="F59" s="97"/>
      <c r="G59" s="97"/>
      <c r="H59" s="97"/>
      <c r="I59" s="107">
        <v>30</v>
      </c>
      <c r="J59" s="97"/>
      <c r="K59" s="97"/>
      <c r="L59" s="97"/>
      <c r="M59" s="97"/>
    </row>
    <row r="60" spans="1:13" s="87" customFormat="1" ht="19.5" customHeight="1">
      <c r="A60" s="96" t="s">
        <v>1120</v>
      </c>
      <c r="B60" s="97" t="s">
        <v>1146</v>
      </c>
      <c r="C60" s="97" t="s">
        <v>1001</v>
      </c>
      <c r="D60" s="98" t="s">
        <v>1467</v>
      </c>
      <c r="E60" s="100" t="s">
        <v>1468</v>
      </c>
      <c r="F60" s="97"/>
      <c r="G60" s="97"/>
      <c r="H60" s="97"/>
      <c r="I60" s="107">
        <v>40</v>
      </c>
      <c r="J60" s="97"/>
      <c r="K60" s="97"/>
      <c r="L60" s="97"/>
      <c r="M60" s="97"/>
    </row>
    <row r="61" spans="1:13" s="87" customFormat="1" ht="19.5" customHeight="1">
      <c r="A61" s="96" t="s">
        <v>1120</v>
      </c>
      <c r="B61" s="97" t="s">
        <v>1149</v>
      </c>
      <c r="C61" s="97" t="s">
        <v>1150</v>
      </c>
      <c r="D61" s="98" t="s">
        <v>724</v>
      </c>
      <c r="E61" s="100" t="s">
        <v>1469</v>
      </c>
      <c r="F61" s="97"/>
      <c r="G61" s="97"/>
      <c r="H61" s="97"/>
      <c r="I61" s="107">
        <v>46</v>
      </c>
      <c r="J61" s="97"/>
      <c r="K61" s="97"/>
      <c r="L61" s="97"/>
      <c r="M61" s="97"/>
    </row>
    <row r="62" spans="1:13" s="87" customFormat="1" ht="19.5" customHeight="1">
      <c r="A62" s="96" t="s">
        <v>1120</v>
      </c>
      <c r="B62" s="97" t="s">
        <v>1151</v>
      </c>
      <c r="C62" s="97" t="s">
        <v>1147</v>
      </c>
      <c r="D62" s="98" t="s">
        <v>645</v>
      </c>
      <c r="E62" s="100" t="s">
        <v>1456</v>
      </c>
      <c r="F62" s="97"/>
      <c r="G62" s="97"/>
      <c r="H62" s="97"/>
      <c r="I62" s="107">
        <v>39</v>
      </c>
      <c r="J62" s="97"/>
      <c r="K62" s="97"/>
      <c r="L62" s="97"/>
      <c r="M62" s="97"/>
    </row>
    <row r="63" spans="1:13" s="87" customFormat="1" ht="19.5" customHeight="1">
      <c r="A63" s="96" t="s">
        <v>1120</v>
      </c>
      <c r="B63" s="97" t="s">
        <v>1015</v>
      </c>
      <c r="C63" s="97" t="s">
        <v>1470</v>
      </c>
      <c r="D63" s="98" t="s">
        <v>408</v>
      </c>
      <c r="E63" s="99" t="s">
        <v>1471</v>
      </c>
      <c r="F63" s="97"/>
      <c r="G63" s="97"/>
      <c r="H63" s="97"/>
      <c r="I63" s="107">
        <v>26</v>
      </c>
      <c r="J63" s="97"/>
      <c r="K63" s="97"/>
      <c r="L63" s="97"/>
      <c r="M63" s="97"/>
    </row>
    <row r="64" spans="1:13" s="87" customFormat="1" ht="19.5" customHeight="1">
      <c r="A64" s="96" t="s">
        <v>1120</v>
      </c>
      <c r="B64" s="97" t="s">
        <v>1020</v>
      </c>
      <c r="C64" s="97" t="s">
        <v>1016</v>
      </c>
      <c r="D64" s="98" t="s">
        <v>344</v>
      </c>
      <c r="E64" s="100" t="s">
        <v>1472</v>
      </c>
      <c r="F64" s="97"/>
      <c r="G64" s="97"/>
      <c r="H64" s="97"/>
      <c r="I64" s="107">
        <v>51</v>
      </c>
      <c r="J64" s="97"/>
      <c r="K64" s="97"/>
      <c r="L64" s="97"/>
      <c r="M64" s="97"/>
    </row>
    <row r="65" spans="1:13" s="87" customFormat="1" ht="19.5" customHeight="1">
      <c r="A65" s="96" t="s">
        <v>1120</v>
      </c>
      <c r="B65" s="97" t="s">
        <v>1022</v>
      </c>
      <c r="C65" s="97" t="s">
        <v>1024</v>
      </c>
      <c r="D65" s="98" t="s">
        <v>372</v>
      </c>
      <c r="E65" s="100" t="s">
        <v>1473</v>
      </c>
      <c r="F65" s="97"/>
      <c r="G65" s="97"/>
      <c r="H65" s="97"/>
      <c r="I65" s="107">
        <v>21</v>
      </c>
      <c r="J65" s="97"/>
      <c r="K65" s="97"/>
      <c r="L65" s="97"/>
      <c r="M65" s="97"/>
    </row>
    <row r="66" spans="1:13" s="87" customFormat="1" ht="19.5" customHeight="1">
      <c r="A66" s="96" t="s">
        <v>1120</v>
      </c>
      <c r="B66" s="97" t="s">
        <v>1025</v>
      </c>
      <c r="C66" s="97" t="s">
        <v>1474</v>
      </c>
      <c r="D66" s="98" t="s">
        <v>351</v>
      </c>
      <c r="E66" s="100" t="s">
        <v>1475</v>
      </c>
      <c r="F66" s="97"/>
      <c r="G66" s="97"/>
      <c r="H66" s="97"/>
      <c r="I66" s="107">
        <v>36</v>
      </c>
      <c r="J66" s="97"/>
      <c r="K66" s="97"/>
      <c r="L66" s="97"/>
      <c r="M66" s="97"/>
    </row>
    <row r="67" spans="1:13" s="87" customFormat="1" ht="19.5" customHeight="1">
      <c r="A67" s="96" t="s">
        <v>1120</v>
      </c>
      <c r="B67" s="97" t="s">
        <v>1030</v>
      </c>
      <c r="C67" s="97" t="s">
        <v>1018</v>
      </c>
      <c r="D67" s="98" t="s">
        <v>404</v>
      </c>
      <c r="E67" s="100" t="s">
        <v>1476</v>
      </c>
      <c r="F67" s="97"/>
      <c r="G67" s="97"/>
      <c r="H67" s="97"/>
      <c r="I67" s="107">
        <v>29</v>
      </c>
      <c r="J67" s="97"/>
      <c r="K67" s="97"/>
      <c r="L67" s="97"/>
      <c r="M67" s="97"/>
    </row>
    <row r="68" spans="1:13" s="87" customFormat="1" ht="19.5" customHeight="1">
      <c r="A68" s="96" t="s">
        <v>1120</v>
      </c>
      <c r="B68" s="97" t="s">
        <v>1033</v>
      </c>
      <c r="C68" s="97" t="s">
        <v>1477</v>
      </c>
      <c r="D68" s="98" t="s">
        <v>394</v>
      </c>
      <c r="E68" s="100" t="s">
        <v>1471</v>
      </c>
      <c r="F68" s="97"/>
      <c r="G68" s="97"/>
      <c r="H68" s="97"/>
      <c r="I68" s="107">
        <v>29</v>
      </c>
      <c r="J68" s="97"/>
      <c r="K68" s="97"/>
      <c r="L68" s="97"/>
      <c r="M68" s="97"/>
    </row>
    <row r="69" spans="1:13" s="87" customFormat="1" ht="19.5" customHeight="1">
      <c r="A69" s="96" t="s">
        <v>1120</v>
      </c>
      <c r="B69" s="97" t="s">
        <v>1039</v>
      </c>
      <c r="C69" s="97" t="s">
        <v>1027</v>
      </c>
      <c r="D69" s="98" t="s">
        <v>335</v>
      </c>
      <c r="E69" s="100" t="s">
        <v>1478</v>
      </c>
      <c r="F69" s="97"/>
      <c r="G69" s="97"/>
      <c r="H69" s="97"/>
      <c r="I69" s="107">
        <v>7</v>
      </c>
      <c r="J69" s="97"/>
      <c r="K69" s="97"/>
      <c r="L69" s="97"/>
      <c r="M69" s="97"/>
    </row>
    <row r="70" spans="1:13" s="87" customFormat="1" ht="19.5" customHeight="1">
      <c r="A70" s="96" t="s">
        <v>1120</v>
      </c>
      <c r="B70" s="97" t="s">
        <v>1044</v>
      </c>
      <c r="C70" s="97" t="s">
        <v>1479</v>
      </c>
      <c r="D70" s="98" t="s">
        <v>255</v>
      </c>
      <c r="E70" s="100" t="s">
        <v>1480</v>
      </c>
      <c r="F70" s="97"/>
      <c r="G70" s="97"/>
      <c r="H70" s="97"/>
      <c r="I70" s="107">
        <v>32</v>
      </c>
      <c r="J70" s="97"/>
      <c r="K70" s="97"/>
      <c r="L70" s="97"/>
      <c r="M70" s="97"/>
    </row>
    <row r="71" spans="1:13" s="87" customFormat="1" ht="19.5" customHeight="1">
      <c r="A71" s="96" t="s">
        <v>1267</v>
      </c>
      <c r="B71" s="97" t="s">
        <v>1481</v>
      </c>
      <c r="C71" s="97" t="s">
        <v>1208</v>
      </c>
      <c r="D71" s="98" t="s">
        <v>370</v>
      </c>
      <c r="E71" s="100" t="s">
        <v>1482</v>
      </c>
      <c r="F71" s="97"/>
      <c r="G71" s="97"/>
      <c r="H71" s="97"/>
      <c r="I71" s="107">
        <v>29</v>
      </c>
      <c r="J71" s="97"/>
      <c r="K71" s="97"/>
      <c r="L71" s="97"/>
      <c r="M71" s="97"/>
    </row>
    <row r="72" spans="1:13" s="87" customFormat="1" ht="19.5" customHeight="1">
      <c r="A72" s="96" t="s">
        <v>1267</v>
      </c>
      <c r="B72" s="97" t="s">
        <v>1483</v>
      </c>
      <c r="C72" s="97" t="s">
        <v>1484</v>
      </c>
      <c r="D72" s="98" t="s">
        <v>487</v>
      </c>
      <c r="E72" s="100" t="s">
        <v>1485</v>
      </c>
      <c r="F72" s="97"/>
      <c r="G72" s="97"/>
      <c r="H72" s="97"/>
      <c r="I72" s="107">
        <v>9</v>
      </c>
      <c r="J72" s="97"/>
      <c r="K72" s="97"/>
      <c r="L72" s="97"/>
      <c r="M72" s="97"/>
    </row>
    <row r="73" spans="1:13" s="87" customFormat="1" ht="19.5" customHeight="1">
      <c r="A73" s="96" t="s">
        <v>1267</v>
      </c>
      <c r="B73" s="97" t="s">
        <v>1486</v>
      </c>
      <c r="C73" s="97" t="s">
        <v>1193</v>
      </c>
      <c r="D73" s="98" t="s">
        <v>475</v>
      </c>
      <c r="E73" s="100" t="s">
        <v>1487</v>
      </c>
      <c r="F73" s="97"/>
      <c r="G73" s="97"/>
      <c r="H73" s="97"/>
      <c r="I73" s="107">
        <v>31</v>
      </c>
      <c r="J73" s="97"/>
      <c r="K73" s="97"/>
      <c r="L73" s="97"/>
      <c r="M73" s="97"/>
    </row>
    <row r="74" spans="1:13" s="87" customFormat="1" ht="19.5" customHeight="1">
      <c r="A74" s="96" t="s">
        <v>1267</v>
      </c>
      <c r="B74" s="97" t="s">
        <v>1488</v>
      </c>
      <c r="C74" s="97" t="s">
        <v>1210</v>
      </c>
      <c r="D74" s="98" t="s">
        <v>319</v>
      </c>
      <c r="E74" s="100" t="s">
        <v>1489</v>
      </c>
      <c r="F74" s="97"/>
      <c r="G74" s="97"/>
      <c r="H74" s="97"/>
      <c r="I74" s="107">
        <v>37</v>
      </c>
      <c r="J74" s="97"/>
      <c r="K74" s="97"/>
      <c r="L74" s="97"/>
      <c r="M74" s="97"/>
    </row>
    <row r="75" spans="1:13" s="87" customFormat="1" ht="19.5" customHeight="1">
      <c r="A75" s="96" t="s">
        <v>1267</v>
      </c>
      <c r="B75" s="97" t="s">
        <v>1490</v>
      </c>
      <c r="C75" s="97" t="s">
        <v>1204</v>
      </c>
      <c r="D75" s="98" t="s">
        <v>321</v>
      </c>
      <c r="E75" s="100" t="s">
        <v>1491</v>
      </c>
      <c r="F75" s="97"/>
      <c r="G75" s="97"/>
      <c r="H75" s="97"/>
      <c r="I75" s="107">
        <v>37</v>
      </c>
      <c r="J75" s="97"/>
      <c r="K75" s="97"/>
      <c r="L75" s="97"/>
      <c r="M75" s="97"/>
    </row>
    <row r="76" spans="1:13" s="87" customFormat="1" ht="19.5" customHeight="1">
      <c r="A76" s="96" t="s">
        <v>1267</v>
      </c>
      <c r="B76" s="97" t="s">
        <v>1186</v>
      </c>
      <c r="C76" s="97" t="s">
        <v>1105</v>
      </c>
      <c r="D76" s="98" t="s">
        <v>558</v>
      </c>
      <c r="E76" s="100" t="s">
        <v>1492</v>
      </c>
      <c r="F76" s="97"/>
      <c r="G76" s="97"/>
      <c r="H76" s="97"/>
      <c r="I76" s="107">
        <v>44</v>
      </c>
      <c r="J76" s="97"/>
      <c r="K76" s="97"/>
      <c r="L76" s="97"/>
      <c r="M76" s="97"/>
    </row>
    <row r="77" spans="1:13" s="87" customFormat="1" ht="19.5" customHeight="1">
      <c r="A77" s="96" t="s">
        <v>1267</v>
      </c>
      <c r="B77" s="97" t="s">
        <v>1223</v>
      </c>
      <c r="C77" s="97" t="s">
        <v>1225</v>
      </c>
      <c r="D77" s="98" t="s">
        <v>563</v>
      </c>
      <c r="E77" s="100" t="s">
        <v>1493</v>
      </c>
      <c r="F77" s="97"/>
      <c r="G77" s="97"/>
      <c r="H77" s="97"/>
      <c r="I77" s="107">
        <v>22</v>
      </c>
      <c r="J77" s="97"/>
      <c r="K77" s="97"/>
      <c r="L77" s="97"/>
      <c r="M77" s="97"/>
    </row>
    <row r="78" spans="1:13" s="87" customFormat="1" ht="19.5" customHeight="1">
      <c r="A78" s="96" t="s">
        <v>1267</v>
      </c>
      <c r="B78" s="97" t="s">
        <v>1228</v>
      </c>
      <c r="C78" s="97" t="s">
        <v>1229</v>
      </c>
      <c r="D78" s="98" t="s">
        <v>551</v>
      </c>
      <c r="E78" s="100" t="s">
        <v>1494</v>
      </c>
      <c r="F78" s="97"/>
      <c r="G78" s="97"/>
      <c r="H78" s="97"/>
      <c r="I78" s="107">
        <v>21</v>
      </c>
      <c r="J78" s="97"/>
      <c r="K78" s="97"/>
      <c r="L78" s="97"/>
      <c r="M78" s="97"/>
    </row>
    <row r="79" spans="2:13" s="86" customFormat="1" ht="19.5" customHeight="1">
      <c r="B79" s="101"/>
      <c r="C79" s="101"/>
      <c r="D79" s="108"/>
      <c r="E79" s="94"/>
      <c r="F79" s="101"/>
      <c r="G79" s="101"/>
      <c r="H79" s="101"/>
      <c r="I79" s="110"/>
      <c r="J79" s="101"/>
      <c r="K79" s="101"/>
      <c r="L79" s="101"/>
      <c r="M79" s="101"/>
    </row>
    <row r="80" spans="2:13" s="86" customFormat="1" ht="19.5" customHeight="1">
      <c r="B80" s="101"/>
      <c r="C80" s="101"/>
      <c r="D80" s="108"/>
      <c r="E80" s="94"/>
      <c r="F80" s="101"/>
      <c r="G80" s="101"/>
      <c r="H80" s="101"/>
      <c r="I80" s="110"/>
      <c r="J80" s="101"/>
      <c r="K80" s="101"/>
      <c r="L80" s="101"/>
      <c r="M80" s="101"/>
    </row>
    <row r="81" spans="2:13" s="86" customFormat="1" ht="19.5" customHeight="1">
      <c r="B81" s="101"/>
      <c r="C81" s="101"/>
      <c r="D81" s="108"/>
      <c r="E81" s="94"/>
      <c r="F81" s="101"/>
      <c r="G81" s="101"/>
      <c r="H81" s="101"/>
      <c r="I81" s="110"/>
      <c r="J81" s="101"/>
      <c r="K81" s="101"/>
      <c r="L81" s="101"/>
      <c r="M81" s="101"/>
    </row>
    <row r="82" spans="2:13" s="86" customFormat="1" ht="19.5" customHeight="1">
      <c r="B82" s="101"/>
      <c r="C82" s="101"/>
      <c r="D82" s="108"/>
      <c r="E82" s="94"/>
      <c r="F82" s="109"/>
      <c r="G82" s="109"/>
      <c r="H82" s="109"/>
      <c r="I82" s="110"/>
      <c r="J82" s="109"/>
      <c r="K82" s="109"/>
      <c r="L82" s="109"/>
      <c r="M82" s="109"/>
    </row>
    <row r="83" spans="2:13" s="86" customFormat="1" ht="19.5" customHeight="1">
      <c r="B83" s="101"/>
      <c r="C83" s="101"/>
      <c r="D83" s="108"/>
      <c r="E83" s="94"/>
      <c r="F83" s="109"/>
      <c r="G83" s="109"/>
      <c r="H83" s="109"/>
      <c r="I83" s="109"/>
      <c r="J83" s="109"/>
      <c r="K83" s="109"/>
      <c r="L83" s="109"/>
      <c r="M83" s="109"/>
    </row>
    <row r="84" spans="2:13" s="86" customFormat="1" ht="19.5" customHeight="1">
      <c r="B84" s="101"/>
      <c r="C84" s="101"/>
      <c r="D84" s="108"/>
      <c r="E84" s="94"/>
      <c r="F84" s="109"/>
      <c r="G84" s="109"/>
      <c r="H84" s="109"/>
      <c r="I84" s="109"/>
      <c r="J84" s="109"/>
      <c r="K84" s="109"/>
      <c r="L84" s="109"/>
      <c r="M84" s="109"/>
    </row>
    <row r="85" spans="2:13" s="86" customFormat="1" ht="19.5" customHeight="1">
      <c r="B85" s="101"/>
      <c r="C85" s="101"/>
      <c r="D85" s="108"/>
      <c r="E85" s="94"/>
      <c r="F85" s="109"/>
      <c r="G85" s="109"/>
      <c r="H85" s="109"/>
      <c r="I85" s="109"/>
      <c r="J85" s="109"/>
      <c r="K85" s="109"/>
      <c r="L85" s="109"/>
      <c r="M85" s="109"/>
    </row>
    <row r="86" spans="2:13" s="86" customFormat="1" ht="19.5" customHeight="1">
      <c r="B86" s="101"/>
      <c r="C86" s="101"/>
      <c r="D86" s="108"/>
      <c r="E86" s="94"/>
      <c r="F86" s="109"/>
      <c r="G86" s="109"/>
      <c r="H86" s="109"/>
      <c r="I86" s="109"/>
      <c r="J86" s="109"/>
      <c r="K86" s="109"/>
      <c r="L86" s="109"/>
      <c r="M86" s="109"/>
    </row>
  </sheetData>
  <sheetProtection/>
  <autoFilter ref="A5:M78"/>
  <mergeCells count="10">
    <mergeCell ref="B1:M1"/>
    <mergeCell ref="B2:D2"/>
    <mergeCell ref="J2:K2"/>
    <mergeCell ref="F3:H3"/>
    <mergeCell ref="I3:L3"/>
    <mergeCell ref="B3:B4"/>
    <mergeCell ref="C3:C4"/>
    <mergeCell ref="D3:D4"/>
    <mergeCell ref="E3:E4"/>
    <mergeCell ref="M3:M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C3" sqref="C3"/>
    </sheetView>
  </sheetViews>
  <sheetFormatPr defaultColWidth="9.140625" defaultRowHeight="12.75"/>
  <cols>
    <col min="2" max="2" width="7.140625" style="0" customWidth="1"/>
    <col min="3" max="3" width="11.28125" style="0" customWidth="1"/>
    <col min="5" max="6" width="8.421875" style="0" customWidth="1"/>
    <col min="7" max="7" width="8.8515625" style="0" customWidth="1"/>
    <col min="8" max="8" width="15.00390625" style="0" customWidth="1"/>
    <col min="9" max="9" width="9.421875" style="0" customWidth="1"/>
  </cols>
  <sheetData>
    <row r="1" spans="1:10" ht="31.5" customHeight="1">
      <c r="A1" s="48" t="s">
        <v>1495</v>
      </c>
      <c r="B1" s="48"/>
      <c r="C1" s="48"/>
      <c r="D1" s="48"/>
      <c r="E1" s="48"/>
      <c r="F1" s="48"/>
      <c r="G1" s="48"/>
      <c r="H1" s="48"/>
      <c r="I1" s="48"/>
      <c r="J1" s="72"/>
    </row>
    <row r="2" spans="1:3" s="35" customFormat="1" ht="19.5" customHeight="1">
      <c r="A2" s="49" t="s">
        <v>1496</v>
      </c>
      <c r="B2" s="49"/>
      <c r="C2" s="49"/>
    </row>
    <row r="3" spans="1:9" s="35" customFormat="1" ht="19.5" customHeight="1">
      <c r="A3" s="35" t="s">
        <v>1497</v>
      </c>
      <c r="C3" s="50">
        <f>'教师周课时量统计'!B279</f>
        <v>276</v>
      </c>
      <c r="D3" s="51" t="s">
        <v>1498</v>
      </c>
      <c r="E3" s="51"/>
      <c r="F3" s="51"/>
      <c r="G3" s="51"/>
      <c r="H3" s="35">
        <f>D15</f>
        <v>171</v>
      </c>
      <c r="I3" s="35" t="s">
        <v>1499</v>
      </c>
    </row>
    <row r="4" spans="1:6" s="35" customFormat="1" ht="19.5" customHeight="1">
      <c r="A4" s="35" t="s">
        <v>1500</v>
      </c>
      <c r="B4" s="35">
        <f>E15</f>
        <v>80</v>
      </c>
      <c r="C4" s="35" t="s">
        <v>1501</v>
      </c>
      <c r="E4" s="35">
        <f>F15</f>
        <v>22</v>
      </c>
      <c r="F4" s="35" t="s">
        <v>1499</v>
      </c>
    </row>
    <row r="5" spans="2:7" s="35" customFormat="1" ht="19.5" customHeight="1">
      <c r="B5" s="52" t="s">
        <v>1502</v>
      </c>
      <c r="C5" s="52" t="s">
        <v>1503</v>
      </c>
      <c r="D5" s="52" t="s">
        <v>1504</v>
      </c>
      <c r="E5" s="52" t="s">
        <v>1505</v>
      </c>
      <c r="F5" s="52" t="s">
        <v>1506</v>
      </c>
      <c r="G5" s="52" t="s">
        <v>1507</v>
      </c>
    </row>
    <row r="6" spans="2:7" s="35" customFormat="1" ht="19.5" customHeight="1">
      <c r="B6" s="29">
        <v>1</v>
      </c>
      <c r="C6" s="31" t="s">
        <v>1246</v>
      </c>
      <c r="D6" s="29">
        <f>_xlfn.COUNTIFS('教师周课时量统计'!$C$4:$C$278,C6,'教师周课时量统计'!$D$4:$D$278,"专职")</f>
        <v>18</v>
      </c>
      <c r="E6" s="29">
        <f>_xlfn.COUNTIFS('教师周课时量统计'!$C$4:$C$278,C6,'教师周课时量统计'!$D$4:$D$278,"兼职")</f>
        <v>6</v>
      </c>
      <c r="F6" s="29">
        <f>_xlfn.COUNTIFS('教师周课时量统计'!$C$4:$C$278,C6,'教师周课时量统计'!$D$4:$D$278,"外聘")</f>
        <v>0</v>
      </c>
      <c r="G6" s="29">
        <f>SUM(D6:F6)</f>
        <v>24</v>
      </c>
    </row>
    <row r="7" spans="2:7" s="35" customFormat="1" ht="19.5" customHeight="1">
      <c r="B7" s="29">
        <v>2</v>
      </c>
      <c r="C7" s="29" t="s">
        <v>1281</v>
      </c>
      <c r="D7" s="29">
        <f>_xlfn.COUNTIFS('教师周课时量统计'!$C$4:$C$278,C7,'教师周课时量统计'!$D$4:$D$278,"专职")</f>
        <v>21</v>
      </c>
      <c r="E7" s="29">
        <f>_xlfn.COUNTIFS('教师周课时量统计'!$C$4:$C$278,C7,'教师周课时量统计'!$D$4:$D$278,"兼职")</f>
        <v>13</v>
      </c>
      <c r="F7" s="29">
        <f>_xlfn.COUNTIFS('教师周课时量统计'!$C$4:$C$278,C7,'教师周课时量统计'!$D$4:$D$278,"外聘")</f>
        <v>4</v>
      </c>
      <c r="G7" s="29">
        <f aca="true" t="shared" si="0" ref="G7:G15">SUM(D7:F7)</f>
        <v>38</v>
      </c>
    </row>
    <row r="8" spans="2:7" s="35" customFormat="1" ht="19.5" customHeight="1">
      <c r="B8" s="29">
        <v>3</v>
      </c>
      <c r="C8" s="29" t="s">
        <v>1508</v>
      </c>
      <c r="D8" s="29">
        <f>_xlfn.COUNTIFS('教师周课时量统计'!$C$4:$C$278,C8,'教师周课时量统计'!$D$4:$D$278,"专职")</f>
        <v>43</v>
      </c>
      <c r="E8" s="29">
        <f>_xlfn.COUNTIFS('教师周课时量统计'!$C$4:$C$278,C8,'教师周课时量统计'!$D$4:$D$278,"兼职")</f>
        <v>8</v>
      </c>
      <c r="F8" s="29">
        <f>_xlfn.COUNTIFS('教师周课时量统计'!$C$4:$C$278,C8,'教师周课时量统计'!$D$4:$D$278,"外聘")</f>
        <v>5</v>
      </c>
      <c r="G8" s="29">
        <f t="shared" si="0"/>
        <v>56</v>
      </c>
    </row>
    <row r="9" spans="2:7" s="35" customFormat="1" ht="19.5" customHeight="1">
      <c r="B9" s="29">
        <v>4</v>
      </c>
      <c r="C9" s="29" t="s">
        <v>1509</v>
      </c>
      <c r="D9" s="29">
        <f>_xlfn.COUNTIFS('教师周课时量统计'!$C$4:$C$278,C9,'教师周课时量统计'!$D$4:$D$278,"专职")</f>
        <v>12</v>
      </c>
      <c r="E9" s="29">
        <f>_xlfn.COUNTIFS('教师周课时量统计'!$C$4:$C$278,C9,'教师周课时量统计'!$D$4:$D$278,"兼职")</f>
        <v>6</v>
      </c>
      <c r="F9" s="29">
        <f>_xlfn.COUNTIFS('教师周课时量统计'!$C$4:$C$278,C9,'教师周课时量统计'!$D$4:$D$278,"外聘")</f>
        <v>0</v>
      </c>
      <c r="G9" s="29">
        <f t="shared" si="0"/>
        <v>18</v>
      </c>
    </row>
    <row r="10" spans="2:7" s="35" customFormat="1" ht="19.5" customHeight="1">
      <c r="B10" s="29">
        <v>5</v>
      </c>
      <c r="C10" s="29" t="s">
        <v>1192</v>
      </c>
      <c r="D10" s="29">
        <f>_xlfn.COUNTIFS('教师周课时量统计'!$C$4:$C$278,C10,'教师周课时量统计'!$D$4:$D$278,"专职")</f>
        <v>20</v>
      </c>
      <c r="E10" s="29">
        <f>_xlfn.COUNTIFS('教师周课时量统计'!$C$4:$C$278,C10,'教师周课时量统计'!$D$4:$D$278,"兼职")</f>
        <v>3</v>
      </c>
      <c r="F10" s="29">
        <f>_xlfn.COUNTIFS('教师周课时量统计'!$C$4:$C$278,C10,'教师周课时量统计'!$D$4:$D$278,"外聘")</f>
        <v>0</v>
      </c>
      <c r="G10" s="29">
        <f t="shared" si="0"/>
        <v>23</v>
      </c>
    </row>
    <row r="11" spans="2:7" s="35" customFormat="1" ht="19.5" customHeight="1">
      <c r="B11" s="29">
        <v>6</v>
      </c>
      <c r="C11" s="29" t="s">
        <v>1510</v>
      </c>
      <c r="D11" s="29">
        <f>_xlfn.COUNTIFS('教师周课时量统计'!$C$4:$C$278,C11,'教师周课时量统计'!$D$4:$D$278,"专职")</f>
        <v>18</v>
      </c>
      <c r="E11" s="29">
        <f>_xlfn.COUNTIFS('教师周课时量统计'!$C$4:$C$278,C11,'教师周课时量统计'!$D$4:$D$278,"兼职")</f>
        <v>15</v>
      </c>
      <c r="F11" s="29">
        <f>_xlfn.COUNTIFS('教师周课时量统计'!$C$4:$C$278,C11,'教师周课时量统计'!$D$4:$D$278,"外聘")</f>
        <v>6</v>
      </c>
      <c r="G11" s="29">
        <f t="shared" si="0"/>
        <v>39</v>
      </c>
    </row>
    <row r="12" spans="2:7" s="35" customFormat="1" ht="19.5" customHeight="1">
      <c r="B12" s="29">
        <v>7</v>
      </c>
      <c r="C12" s="29" t="s">
        <v>1511</v>
      </c>
      <c r="D12" s="29">
        <f>_xlfn.COUNTIFS('教师周课时量统计'!$C$4:$C$278,C12,'教师周课时量统计'!$D$4:$D$278,"专职")</f>
        <v>8</v>
      </c>
      <c r="E12" s="29">
        <f>_xlfn.COUNTIFS('教师周课时量统计'!$C$4:$C$278,C12,'教师周课时量统计'!$D$4:$D$278,"兼职")</f>
        <v>9</v>
      </c>
      <c r="F12" s="29">
        <f>_xlfn.COUNTIFS('教师周课时量统计'!$C$4:$C$278,C12,'教师周课时量统计'!$D$4:$D$278,"外聘")</f>
        <v>0</v>
      </c>
      <c r="G12" s="29">
        <f t="shared" si="0"/>
        <v>17</v>
      </c>
    </row>
    <row r="13" spans="2:7" s="35" customFormat="1" ht="19.5" customHeight="1">
      <c r="B13" s="29">
        <v>8</v>
      </c>
      <c r="C13" s="29" t="s">
        <v>1197</v>
      </c>
      <c r="D13" s="29">
        <f>_xlfn.COUNTIFS('教师周课时量统计'!$C$4:$C$278,C13,'教师周课时量统计'!$D$4:$D$278,"专职")</f>
        <v>18</v>
      </c>
      <c r="E13" s="29">
        <f>_xlfn.COUNTIFS('教师周课时量统计'!$C$4:$C$278,C13,'教师周课时量统计'!$D$4:$D$278,"兼职")</f>
        <v>10</v>
      </c>
      <c r="F13" s="29">
        <f>_xlfn.COUNTIFS('教师周课时量统计'!$C$4:$C$278,C13,'教师周课时量统计'!$D$4:$D$278,"外聘")</f>
        <v>7</v>
      </c>
      <c r="G13" s="29">
        <f t="shared" si="0"/>
        <v>35</v>
      </c>
    </row>
    <row r="14" spans="2:7" s="35" customFormat="1" ht="19.5" customHeight="1">
      <c r="B14" s="29">
        <v>9</v>
      </c>
      <c r="C14" s="29" t="s">
        <v>1235</v>
      </c>
      <c r="D14" s="29">
        <f>_xlfn.COUNTIFS('教师周课时量统计'!$C$4:$C$278,C14,'教师周课时量统计'!$D$4:$D$278,"专职")</f>
        <v>13</v>
      </c>
      <c r="E14" s="29">
        <f>_xlfn.COUNTIFS('教师周课时量统计'!$C$4:$C$278,C14,'教师周课时量统计'!$D$4:$D$278,"兼职")</f>
        <v>10</v>
      </c>
      <c r="F14" s="29">
        <f>_xlfn.COUNTIFS('教师周课时量统计'!$C$4:$C$278,C14,'教师周课时量统计'!$D$4:$D$278,"外聘")</f>
        <v>0</v>
      </c>
      <c r="G14" s="29">
        <f t="shared" si="0"/>
        <v>23</v>
      </c>
    </row>
    <row r="15" spans="2:7" s="35" customFormat="1" ht="19.5" customHeight="1">
      <c r="B15" s="53" t="s">
        <v>1507</v>
      </c>
      <c r="C15" s="47"/>
      <c r="D15" s="29">
        <f>SUM(D6:D14)</f>
        <v>171</v>
      </c>
      <c r="E15" s="29">
        <f>SUM(E6:E14)</f>
        <v>80</v>
      </c>
      <c r="F15" s="29">
        <f>SUM(F6:F14)</f>
        <v>22</v>
      </c>
      <c r="G15" s="29">
        <f t="shared" si="0"/>
        <v>273</v>
      </c>
    </row>
    <row r="16" s="35" customFormat="1" ht="12.75"/>
    <row r="17" spans="1:8" s="35" customFormat="1" ht="20.25" customHeight="1">
      <c r="A17" s="54" t="s">
        <v>1512</v>
      </c>
      <c r="B17" s="14" t="s">
        <v>1513</v>
      </c>
      <c r="C17" s="14"/>
      <c r="D17" s="14"/>
      <c r="E17" s="14"/>
      <c r="F17" s="14"/>
      <c r="G17" s="35">
        <f>SUM(E22:E28)</f>
        <v>101</v>
      </c>
      <c r="H17" s="55" t="s">
        <v>1499</v>
      </c>
    </row>
    <row r="18" spans="1:7" ht="19.5" customHeight="1">
      <c r="A18" s="56"/>
      <c r="C18" s="57" t="s">
        <v>1502</v>
      </c>
      <c r="D18" s="57" t="s">
        <v>1514</v>
      </c>
      <c r="E18" s="57" t="s">
        <v>2</v>
      </c>
      <c r="F18" s="58"/>
      <c r="G18" s="59"/>
    </row>
    <row r="19" spans="1:7" ht="19.5" customHeight="1">
      <c r="A19" s="56"/>
      <c r="C19" s="57">
        <v>1</v>
      </c>
      <c r="D19" s="57">
        <v>34</v>
      </c>
      <c r="E19" s="29">
        <f>COUNTIF('教师周课时量统计'!$N$4:$N$278,D19)</f>
        <v>0</v>
      </c>
      <c r="F19" s="60"/>
      <c r="G19" s="59"/>
    </row>
    <row r="20" spans="1:7" ht="19.5" customHeight="1">
      <c r="A20" s="56"/>
      <c r="C20" s="57">
        <v>2</v>
      </c>
      <c r="D20" s="57">
        <v>32</v>
      </c>
      <c r="E20" s="29">
        <f>COUNTIF('教师周课时量统计'!$N$4:$N$278,D20)</f>
        <v>0</v>
      </c>
      <c r="F20" s="60"/>
      <c r="G20" s="59"/>
    </row>
    <row r="21" spans="1:7" ht="19.5" customHeight="1">
      <c r="A21" s="56"/>
      <c r="C21" s="57">
        <v>3</v>
      </c>
      <c r="D21" s="57">
        <v>30</v>
      </c>
      <c r="E21" s="29">
        <f>COUNTIF('教师周课时量统计'!$N$4:$N$278,D21)</f>
        <v>1</v>
      </c>
      <c r="F21" s="60"/>
      <c r="G21" s="59"/>
    </row>
    <row r="22" spans="1:9" ht="19.5" customHeight="1">
      <c r="A22" s="56"/>
      <c r="C22" s="57">
        <v>4</v>
      </c>
      <c r="D22" s="61">
        <v>28</v>
      </c>
      <c r="E22" s="29">
        <f>COUNTIF('教师周课时量统计'!$N$4:$N$278,D22)</f>
        <v>4</v>
      </c>
      <c r="F22" s="62"/>
      <c r="G22" s="63"/>
      <c r="H22" s="35"/>
      <c r="I22" s="35"/>
    </row>
    <row r="23" spans="1:9" ht="19.5" customHeight="1">
      <c r="A23" s="56"/>
      <c r="C23" s="57">
        <v>5</v>
      </c>
      <c r="D23" s="61">
        <v>26</v>
      </c>
      <c r="E23" s="29">
        <f>COUNTIF('教师周课时量统计'!$N$4:$N$278,D23)</f>
        <v>4</v>
      </c>
      <c r="F23" s="59"/>
      <c r="G23" s="35"/>
      <c r="H23" s="35"/>
      <c r="I23" s="35"/>
    </row>
    <row r="24" spans="1:7" ht="19.5" customHeight="1">
      <c r="A24" s="56"/>
      <c r="C24" s="57">
        <v>6</v>
      </c>
      <c r="D24" s="61">
        <v>24</v>
      </c>
      <c r="E24" s="29">
        <f>COUNTIF('教师周课时量统计'!$N$4:$N$278,D24)</f>
        <v>19</v>
      </c>
      <c r="F24" s="59"/>
      <c r="G24" s="59"/>
    </row>
    <row r="25" spans="3:5" ht="19.5" customHeight="1">
      <c r="C25" s="57">
        <v>7</v>
      </c>
      <c r="D25" s="61">
        <v>22</v>
      </c>
      <c r="E25" s="29">
        <f>COUNTIF('教师周课时量统计'!$N$4:$N$278,D25)</f>
        <v>10</v>
      </c>
    </row>
    <row r="26" spans="3:5" ht="19.5" customHeight="1">
      <c r="C26" s="57">
        <v>8</v>
      </c>
      <c r="D26" s="61">
        <v>20</v>
      </c>
      <c r="E26" s="29">
        <f>COUNTIF('教师周课时量统计'!$N$4:$N$278,D26)</f>
        <v>29</v>
      </c>
    </row>
    <row r="27" spans="3:5" ht="19.5" customHeight="1">
      <c r="C27" s="57">
        <v>9</v>
      </c>
      <c r="D27" s="61">
        <v>18</v>
      </c>
      <c r="E27" s="29">
        <f>COUNTIF('教师周课时量统计'!$N$4:$N$278,D27)</f>
        <v>15</v>
      </c>
    </row>
    <row r="28" spans="3:5" ht="19.5" customHeight="1">
      <c r="C28" s="57">
        <v>10</v>
      </c>
      <c r="D28" s="61">
        <v>16</v>
      </c>
      <c r="E28" s="29">
        <f>COUNTIF('教师周课时量统计'!$N$4:$N$278,D28)</f>
        <v>20</v>
      </c>
    </row>
    <row r="29" spans="3:5" ht="19.5" customHeight="1">
      <c r="C29" s="57">
        <v>11</v>
      </c>
      <c r="D29" s="61">
        <v>14</v>
      </c>
      <c r="E29" s="29">
        <f>COUNTIF('教师周课时量统计'!$N$4:$N$278,D29)</f>
        <v>9</v>
      </c>
    </row>
    <row r="30" spans="3:5" ht="19.5" customHeight="1">
      <c r="C30" s="57">
        <v>12</v>
      </c>
      <c r="D30" s="61">
        <v>12</v>
      </c>
      <c r="E30" s="29">
        <f>COUNTIF('教师周课时量统计'!$N$4:$N$278,D30)</f>
        <v>32</v>
      </c>
    </row>
    <row r="31" spans="3:5" ht="19.5" customHeight="1">
      <c r="C31" s="57">
        <v>13</v>
      </c>
      <c r="D31" s="61">
        <v>10</v>
      </c>
      <c r="E31" s="29">
        <f>COUNTIF('教师周课时量统计'!$N$4:$N$278,D31)</f>
        <v>11</v>
      </c>
    </row>
    <row r="32" spans="3:5" ht="19.5" customHeight="1">
      <c r="C32" s="57">
        <v>14</v>
      </c>
      <c r="D32" s="61">
        <v>8</v>
      </c>
      <c r="E32" s="29">
        <f>COUNTIF('教师周课时量统计'!$N$4:$N$278,D32)</f>
        <v>25</v>
      </c>
    </row>
    <row r="33" spans="3:5" ht="19.5" customHeight="1">
      <c r="C33" s="57">
        <v>15</v>
      </c>
      <c r="D33" s="61">
        <v>6</v>
      </c>
      <c r="E33" s="29">
        <f>COUNTIF('教师周课时量统计'!$N$4:$N$278,D33)</f>
        <v>11</v>
      </c>
    </row>
    <row r="34" spans="3:5" ht="19.5" customHeight="1">
      <c r="C34" s="57">
        <v>16</v>
      </c>
      <c r="D34" s="61">
        <v>4</v>
      </c>
      <c r="E34" s="29">
        <f>COUNTIF('教师周课时量统计'!$N$4:$N$278,D34)</f>
        <v>10</v>
      </c>
    </row>
    <row r="35" spans="3:5" ht="19.5" customHeight="1">
      <c r="C35" s="57">
        <v>17</v>
      </c>
      <c r="D35" s="61">
        <v>2</v>
      </c>
      <c r="E35" s="29">
        <f>COUNTIF('教师周课时量统计'!$N$4:$N$278,D35)</f>
        <v>2</v>
      </c>
    </row>
    <row r="36" spans="3:5" ht="19.5" customHeight="1">
      <c r="C36" s="53" t="s">
        <v>1515</v>
      </c>
      <c r="D36" s="47"/>
      <c r="E36" s="64">
        <f>SUM(E22:E35)</f>
        <v>201</v>
      </c>
    </row>
    <row r="37" spans="3:5" ht="19.5" customHeight="1">
      <c r="C37" s="35"/>
      <c r="D37" s="35"/>
      <c r="E37" s="63"/>
    </row>
    <row r="38" ht="19.5" customHeight="1"/>
    <row r="39" spans="1:2" ht="19.5" customHeight="1">
      <c r="A39" s="65" t="s">
        <v>1516</v>
      </c>
      <c r="B39" s="65"/>
    </row>
    <row r="40" spans="1:10" ht="19.5" customHeight="1">
      <c r="A40" s="56" t="s">
        <v>1517</v>
      </c>
      <c r="B40" s="56">
        <f>G51</f>
        <v>141</v>
      </c>
      <c r="C40" s="66" t="s">
        <v>1518</v>
      </c>
      <c r="D40" s="56" t="s">
        <v>1519</v>
      </c>
      <c r="E40" s="56"/>
      <c r="F40">
        <f>'课表'!AD146</f>
        <v>3598</v>
      </c>
      <c r="G40" t="s">
        <v>1520</v>
      </c>
      <c r="H40" s="12" t="s">
        <v>1521</v>
      </c>
      <c r="I40" s="73">
        <f>'教师周课时量统计'!N279</f>
        <v>3098</v>
      </c>
      <c r="J40" s="12"/>
    </row>
    <row r="41" spans="1:7" ht="19.5" customHeight="1">
      <c r="A41" s="12" t="s">
        <v>1520</v>
      </c>
      <c r="B41" s="67" t="s">
        <v>1502</v>
      </c>
      <c r="C41" s="52" t="s">
        <v>1503</v>
      </c>
      <c r="D41" s="52"/>
      <c r="E41" s="52" t="s">
        <v>1522</v>
      </c>
      <c r="F41" s="52" t="s">
        <v>1523</v>
      </c>
      <c r="G41" s="52" t="s">
        <v>1507</v>
      </c>
    </row>
    <row r="42" spans="2:7" ht="19.5" customHeight="1">
      <c r="B42" s="29">
        <v>1</v>
      </c>
      <c r="C42" s="68" t="s">
        <v>25</v>
      </c>
      <c r="D42" s="68"/>
      <c r="E42" s="29">
        <f>_xlfn.COUNTIFS('课表'!$AE$4:$AE$145,C42,'课表'!$AF$4:$AF$145,3)</f>
        <v>10</v>
      </c>
      <c r="F42" s="29">
        <f>_xlfn.COUNTIFS('课表'!$AE$4:$AE$145,C42,'课表'!$AF$4:$AF$145,5)</f>
        <v>8</v>
      </c>
      <c r="G42" s="29">
        <f>SUM(E42:F42)</f>
        <v>18</v>
      </c>
    </row>
    <row r="43" spans="2:7" ht="19.5" customHeight="1">
      <c r="B43" s="29">
        <v>2</v>
      </c>
      <c r="C43" s="68" t="s">
        <v>121</v>
      </c>
      <c r="D43" s="68"/>
      <c r="E43" s="29">
        <f>_xlfn.COUNTIFS('课表'!$AE$4:$AE$145,C43,'课表'!$AF$4:$AF$145,3)</f>
        <v>8</v>
      </c>
      <c r="F43" s="29">
        <f>_xlfn.COUNTIFS('课表'!$AE$4:$AE$145,C43,'课表'!$AF$4:$AF$145,5)</f>
        <v>4</v>
      </c>
      <c r="G43" s="29">
        <f aca="true" t="shared" si="1" ref="G43:G50">SUM(E43:F43)</f>
        <v>12</v>
      </c>
    </row>
    <row r="44" spans="2:7" ht="19.5" customHeight="1">
      <c r="B44" s="29">
        <v>3</v>
      </c>
      <c r="C44" s="69" t="s">
        <v>207</v>
      </c>
      <c r="D44" s="69"/>
      <c r="E44" s="29">
        <f>_xlfn.COUNTIFS('课表'!$AE$4:$AE$145,C44,'课表'!$AF$4:$AF$145,3)</f>
        <v>12</v>
      </c>
      <c r="F44" s="29">
        <f>_xlfn.COUNTIFS('课表'!$AE$4:$AE$145,C44,'课表'!$AF$4:$AF$145,5)</f>
        <v>1</v>
      </c>
      <c r="G44" s="29">
        <f t="shared" si="1"/>
        <v>13</v>
      </c>
    </row>
    <row r="45" spans="2:7" ht="19.5" customHeight="1">
      <c r="B45" s="29">
        <v>4</v>
      </c>
      <c r="C45" s="69" t="s">
        <v>315</v>
      </c>
      <c r="D45" s="69"/>
      <c r="E45" s="29">
        <f>_xlfn.COUNTIFS('课表'!$AE$4:$AE$145,C45,'课表'!$AF$4:$AF$145,3)</f>
        <v>10</v>
      </c>
      <c r="F45" s="29">
        <f>_xlfn.COUNTIFS('课表'!$AE$4:$AE$145,C45,'课表'!$AF$4:$AF$145,5)</f>
        <v>14</v>
      </c>
      <c r="G45" s="29">
        <f t="shared" si="1"/>
        <v>24</v>
      </c>
    </row>
    <row r="46" spans="2:7" ht="19.5" customHeight="1">
      <c r="B46" s="29">
        <v>5</v>
      </c>
      <c r="C46" s="69" t="s">
        <v>436</v>
      </c>
      <c r="D46" s="69"/>
      <c r="E46" s="29">
        <f>_xlfn.COUNTIFS('课表'!$AE$4:$AE$145,C46,'课表'!$AF$4:$AF$145,3)</f>
        <v>8</v>
      </c>
      <c r="F46" s="29">
        <f>_xlfn.COUNTIFS('课表'!$AE$4:$AE$145,C46,'课表'!$AF$4:$AF$145,5)</f>
        <v>7</v>
      </c>
      <c r="G46" s="29">
        <f t="shared" si="1"/>
        <v>15</v>
      </c>
    </row>
    <row r="47" spans="2:7" ht="19.5" customHeight="1">
      <c r="B47" s="29">
        <v>6</v>
      </c>
      <c r="C47" s="69" t="s">
        <v>550</v>
      </c>
      <c r="D47" s="69"/>
      <c r="E47" s="29">
        <f>_xlfn.COUNTIFS('课表'!$AE$4:$AE$145,C47,'课表'!$AF$4:$AF$145,3)</f>
        <v>3</v>
      </c>
      <c r="F47" s="29">
        <f>_xlfn.COUNTIFS('课表'!$AE$4:$AE$145,C47,'课表'!$AF$4:$AF$145,5)</f>
        <v>4</v>
      </c>
      <c r="G47" s="29">
        <f t="shared" si="1"/>
        <v>7</v>
      </c>
    </row>
    <row r="48" spans="2:7" ht="19.5" customHeight="1">
      <c r="B48" s="29">
        <v>7</v>
      </c>
      <c r="C48" s="68" t="s">
        <v>595</v>
      </c>
      <c r="D48" s="68"/>
      <c r="E48" s="29">
        <f>_xlfn.COUNTIFS('课表'!$AE$4:$AE$145,C48,'课表'!$AF$4:$AF$145,3)</f>
        <v>17</v>
      </c>
      <c r="F48" s="29">
        <f>_xlfn.COUNTIFS('课表'!$AE$4:$AE$145,C48,'课表'!$AF$4:$AF$145,5)</f>
        <v>9</v>
      </c>
      <c r="G48" s="29">
        <f t="shared" si="1"/>
        <v>26</v>
      </c>
    </row>
    <row r="49" spans="2:7" ht="19.5" customHeight="1">
      <c r="B49" s="29">
        <v>8</v>
      </c>
      <c r="C49" s="69" t="s">
        <v>775</v>
      </c>
      <c r="D49" s="69"/>
      <c r="E49" s="29">
        <f>_xlfn.COUNTIFS('课表'!$AE$4:$AE$145,C49,'课表'!$AF$4:$AF$145,3)</f>
        <v>1</v>
      </c>
      <c r="F49" s="29">
        <f>_xlfn.COUNTIFS('课表'!$AE$4:$AE$145,C49,'课表'!$AF$4:$AF$145,5)</f>
        <v>0</v>
      </c>
      <c r="G49" s="29">
        <f t="shared" si="1"/>
        <v>1</v>
      </c>
    </row>
    <row r="50" spans="2:7" ht="19.5" customHeight="1">
      <c r="B50" s="29">
        <v>9</v>
      </c>
      <c r="C50" s="68" t="s">
        <v>790</v>
      </c>
      <c r="D50" s="68"/>
      <c r="E50" s="29">
        <f>_xlfn.COUNTIFS('课表'!$AE$4:$AE$145,C50,'课表'!$AF$4:$AF$145,3)</f>
        <v>17</v>
      </c>
      <c r="F50" s="29">
        <f>_xlfn.COUNTIFS('课表'!$AE$4:$AE$145,C50,'课表'!$AF$4:$AF$145,5)</f>
        <v>8</v>
      </c>
      <c r="G50" s="29">
        <f t="shared" si="1"/>
        <v>25</v>
      </c>
    </row>
    <row r="51" spans="2:7" ht="19.5" customHeight="1">
      <c r="B51" s="53" t="s">
        <v>1507</v>
      </c>
      <c r="C51" s="46"/>
      <c r="D51" s="46"/>
      <c r="E51" s="46"/>
      <c r="F51" s="47"/>
      <c r="G51" s="29">
        <f>SUM(G42:G50)</f>
        <v>141</v>
      </c>
    </row>
    <row r="52" ht="19.5" customHeight="1"/>
    <row r="53" spans="1:3" ht="19.5" customHeight="1">
      <c r="A53" s="38" t="s">
        <v>1524</v>
      </c>
      <c r="B53" s="38"/>
      <c r="C53" s="38"/>
    </row>
    <row r="54" spans="4:6" ht="19.5" customHeight="1">
      <c r="D54" s="52" t="s">
        <v>1502</v>
      </c>
      <c r="E54" s="52" t="s">
        <v>1514</v>
      </c>
      <c r="F54" s="52" t="s">
        <v>1525</v>
      </c>
    </row>
    <row r="55" spans="4:6" ht="19.5" customHeight="1">
      <c r="D55" s="29">
        <v>1</v>
      </c>
      <c r="E55" s="29">
        <v>28</v>
      </c>
      <c r="F55" s="29">
        <f>COUNTIF('课表'!$AD$4:$AD$145,E55)</f>
        <v>9</v>
      </c>
    </row>
    <row r="56" spans="4:6" ht="19.5" customHeight="1">
      <c r="D56" s="29">
        <v>2</v>
      </c>
      <c r="E56" s="29">
        <v>26</v>
      </c>
      <c r="F56" s="29">
        <f>COUNTIF('课表'!$AD$4:$AD$145,E56)</f>
        <v>54</v>
      </c>
    </row>
    <row r="57" spans="4:6" ht="19.5" customHeight="1">
      <c r="D57" s="29">
        <v>3</v>
      </c>
      <c r="E57" s="29">
        <v>24</v>
      </c>
      <c r="F57" s="29">
        <f>COUNTIF('课表'!$AD$4:$AD$145,E57)</f>
        <v>42</v>
      </c>
    </row>
    <row r="58" spans="4:8" ht="19.5" customHeight="1">
      <c r="D58" s="29">
        <v>4</v>
      </c>
      <c r="E58" s="29">
        <v>22</v>
      </c>
      <c r="F58" s="29">
        <f>COUNTIF('课表'!$AD$4:$AD$145,E58)</f>
        <v>21</v>
      </c>
      <c r="H58" s="70"/>
    </row>
    <row r="59" spans="4:7" ht="19.5" customHeight="1">
      <c r="D59" s="29">
        <v>5</v>
      </c>
      <c r="E59" s="29">
        <v>20</v>
      </c>
      <c r="F59" s="29">
        <f>COUNTIF('课表'!$AD$4:$AD$145,E59)</f>
        <v>3</v>
      </c>
      <c r="G59" s="70"/>
    </row>
    <row r="60" spans="4:6" ht="19.5" customHeight="1">
      <c r="D60" s="53" t="s">
        <v>1526</v>
      </c>
      <c r="E60" s="47"/>
      <c r="F60" s="29">
        <f>SUM(F55:F59)</f>
        <v>129</v>
      </c>
    </row>
    <row r="62" ht="19.5" customHeight="1" hidden="1"/>
    <row r="63" ht="19.5" customHeight="1" hidden="1"/>
    <row r="64" spans="1:3" ht="14.25" hidden="1">
      <c r="A64" s="71" t="s">
        <v>1527</v>
      </c>
      <c r="B64" s="71"/>
      <c r="C64" s="71"/>
    </row>
    <row r="65" spans="2:8" ht="18" customHeight="1" hidden="1">
      <c r="B65" s="52" t="s">
        <v>1502</v>
      </c>
      <c r="C65" s="52" t="s">
        <v>1503</v>
      </c>
      <c r="D65" s="52" t="s">
        <v>1528</v>
      </c>
      <c r="E65" s="52"/>
      <c r="F65" s="52"/>
      <c r="G65" s="52"/>
      <c r="H65" s="52" t="s">
        <v>2</v>
      </c>
    </row>
    <row r="66" spans="2:8" ht="18" customHeight="1" hidden="1">
      <c r="B66" s="29">
        <v>1</v>
      </c>
      <c r="C66" s="29" t="s">
        <v>1235</v>
      </c>
      <c r="D66" s="29" t="s">
        <v>1529</v>
      </c>
      <c r="E66" s="29"/>
      <c r="F66" s="29"/>
      <c r="G66" s="29"/>
      <c r="H66" s="29">
        <v>13</v>
      </c>
    </row>
    <row r="67" spans="2:8" ht="18" customHeight="1" hidden="1">
      <c r="B67" s="29">
        <v>2</v>
      </c>
      <c r="C67" s="29" t="s">
        <v>1235</v>
      </c>
      <c r="D67" s="29" t="s">
        <v>1530</v>
      </c>
      <c r="E67" s="29"/>
      <c r="F67" s="29"/>
      <c r="G67" s="29"/>
      <c r="H67" s="29">
        <v>14</v>
      </c>
    </row>
    <row r="68" spans="2:8" ht="18" customHeight="1" hidden="1">
      <c r="B68" s="29">
        <v>3</v>
      </c>
      <c r="C68" s="29" t="s">
        <v>1509</v>
      </c>
      <c r="D68" s="29" t="s">
        <v>1531</v>
      </c>
      <c r="E68" s="29"/>
      <c r="F68" s="29"/>
      <c r="G68" s="29"/>
      <c r="H68" s="29">
        <v>13</v>
      </c>
    </row>
    <row r="69" spans="2:8" ht="18" customHeight="1" hidden="1">
      <c r="B69" s="29">
        <v>4</v>
      </c>
      <c r="C69" s="29" t="s">
        <v>1509</v>
      </c>
      <c r="D69" s="29" t="s">
        <v>1532</v>
      </c>
      <c r="E69" s="29"/>
      <c r="F69" s="29"/>
      <c r="G69" s="29"/>
      <c r="H69" s="29">
        <v>8</v>
      </c>
    </row>
    <row r="70" spans="2:8" ht="18" customHeight="1" hidden="1">
      <c r="B70" s="29">
        <v>5</v>
      </c>
      <c r="C70" s="29" t="s">
        <v>1246</v>
      </c>
      <c r="D70" s="29" t="s">
        <v>1533</v>
      </c>
      <c r="E70" s="29"/>
      <c r="F70" s="29"/>
      <c r="G70" s="29"/>
      <c r="H70" s="29">
        <v>16</v>
      </c>
    </row>
    <row r="71" spans="2:8" ht="18" customHeight="1" hidden="1">
      <c r="B71" s="29">
        <v>6</v>
      </c>
      <c r="C71" s="29" t="s">
        <v>1246</v>
      </c>
      <c r="D71" s="29" t="s">
        <v>1534</v>
      </c>
      <c r="E71" s="29"/>
      <c r="F71" s="29"/>
      <c r="G71" s="29"/>
      <c r="H71" s="29">
        <v>16</v>
      </c>
    </row>
    <row r="72" spans="2:8" ht="18" customHeight="1" hidden="1">
      <c r="B72" s="29">
        <v>7</v>
      </c>
      <c r="C72" s="29" t="s">
        <v>1197</v>
      </c>
      <c r="D72" s="29" t="s">
        <v>1535</v>
      </c>
      <c r="E72" s="29"/>
      <c r="F72" s="29"/>
      <c r="G72" s="29"/>
      <c r="H72" s="29">
        <v>13</v>
      </c>
    </row>
    <row r="73" spans="2:8" ht="18" customHeight="1" hidden="1">
      <c r="B73" s="29">
        <v>8</v>
      </c>
      <c r="C73" s="29" t="s">
        <v>1197</v>
      </c>
      <c r="D73" s="29" t="s">
        <v>1536</v>
      </c>
      <c r="E73" s="29"/>
      <c r="F73" s="29"/>
      <c r="G73" s="29"/>
      <c r="H73" s="29">
        <v>15</v>
      </c>
    </row>
    <row r="74" spans="2:8" ht="18" customHeight="1" hidden="1">
      <c r="B74" s="29">
        <v>9</v>
      </c>
      <c r="C74" s="29" t="s">
        <v>1197</v>
      </c>
      <c r="D74" s="29" t="s">
        <v>1537</v>
      </c>
      <c r="E74" s="29"/>
      <c r="F74" s="29"/>
      <c r="G74" s="29"/>
      <c r="H74" s="29">
        <v>10</v>
      </c>
    </row>
    <row r="75" spans="2:8" ht="18" customHeight="1" hidden="1">
      <c r="B75" s="29">
        <v>10</v>
      </c>
      <c r="C75" s="29" t="s">
        <v>1192</v>
      </c>
      <c r="D75" s="29" t="s">
        <v>1538</v>
      </c>
      <c r="E75" s="29"/>
      <c r="F75" s="29"/>
      <c r="G75" s="29"/>
      <c r="H75" s="29">
        <v>20</v>
      </c>
    </row>
    <row r="76" spans="2:8" ht="18" customHeight="1" hidden="1">
      <c r="B76" s="29">
        <v>11</v>
      </c>
      <c r="C76" s="29" t="s">
        <v>1192</v>
      </c>
      <c r="D76" s="29" t="s">
        <v>1539</v>
      </c>
      <c r="E76" s="29"/>
      <c r="F76" s="29"/>
      <c r="G76" s="29"/>
      <c r="H76" s="29">
        <v>6</v>
      </c>
    </row>
    <row r="77" spans="2:8" ht="18" customHeight="1" hidden="1">
      <c r="B77" s="29">
        <v>12</v>
      </c>
      <c r="C77" s="29" t="s">
        <v>1508</v>
      </c>
      <c r="D77" s="29" t="s">
        <v>1540</v>
      </c>
      <c r="E77" s="29"/>
      <c r="F77" s="29"/>
      <c r="G77" s="29"/>
      <c r="H77" s="29">
        <v>15</v>
      </c>
    </row>
    <row r="78" spans="2:8" ht="18" customHeight="1" hidden="1">
      <c r="B78" s="29">
        <v>13</v>
      </c>
      <c r="C78" s="29" t="s">
        <v>1508</v>
      </c>
      <c r="D78" s="29" t="s">
        <v>1541</v>
      </c>
      <c r="E78" s="29"/>
      <c r="F78" s="29"/>
      <c r="G78" s="29"/>
      <c r="H78" s="29">
        <v>14</v>
      </c>
    </row>
    <row r="79" spans="2:8" ht="18" customHeight="1" hidden="1">
      <c r="B79" s="29">
        <v>14</v>
      </c>
      <c r="C79" s="29" t="s">
        <v>1508</v>
      </c>
      <c r="D79" s="29" t="s">
        <v>1542</v>
      </c>
      <c r="E79" s="29"/>
      <c r="F79" s="29"/>
      <c r="G79" s="29"/>
      <c r="H79" s="29">
        <v>10</v>
      </c>
    </row>
    <row r="80" spans="2:8" ht="18" customHeight="1" hidden="1">
      <c r="B80" s="29">
        <v>15</v>
      </c>
      <c r="C80" s="29" t="s">
        <v>1508</v>
      </c>
      <c r="D80" s="29" t="s">
        <v>1543</v>
      </c>
      <c r="E80" s="29"/>
      <c r="F80" s="29"/>
      <c r="G80" s="29"/>
      <c r="H80" s="29">
        <v>6</v>
      </c>
    </row>
    <row r="81" spans="2:8" ht="18" customHeight="1" hidden="1">
      <c r="B81" s="29">
        <v>16</v>
      </c>
      <c r="C81" s="29" t="s">
        <v>1508</v>
      </c>
      <c r="D81" s="29" t="s">
        <v>1544</v>
      </c>
      <c r="E81" s="29"/>
      <c r="F81" s="29"/>
      <c r="G81" s="29"/>
      <c r="H81" s="29">
        <v>23</v>
      </c>
    </row>
    <row r="82" spans="2:8" ht="18" customHeight="1" hidden="1">
      <c r="B82" s="29">
        <v>17</v>
      </c>
      <c r="C82" s="29" t="s">
        <v>1281</v>
      </c>
      <c r="D82" s="29" t="s">
        <v>1545</v>
      </c>
      <c r="E82" s="29"/>
      <c r="F82" s="29"/>
      <c r="G82" s="29"/>
      <c r="H82" s="29">
        <v>20</v>
      </c>
    </row>
    <row r="83" spans="2:8" ht="18" customHeight="1" hidden="1">
      <c r="B83" s="29">
        <v>18</v>
      </c>
      <c r="C83" s="29" t="s">
        <v>1281</v>
      </c>
      <c r="D83" s="29" t="s">
        <v>1546</v>
      </c>
      <c r="E83" s="29"/>
      <c r="F83" s="29"/>
      <c r="G83" s="29"/>
      <c r="H83" s="29">
        <v>18</v>
      </c>
    </row>
    <row r="84" spans="2:8" ht="18" customHeight="1" hidden="1">
      <c r="B84" s="29">
        <v>19</v>
      </c>
      <c r="C84" s="29" t="s">
        <v>1281</v>
      </c>
      <c r="D84" s="29" t="s">
        <v>1547</v>
      </c>
      <c r="E84" s="29"/>
      <c r="F84" s="29"/>
      <c r="G84" s="29"/>
      <c r="H84" s="29">
        <v>14</v>
      </c>
    </row>
    <row r="85" spans="2:8" ht="18" customHeight="1" hidden="1">
      <c r="B85" s="29">
        <v>20</v>
      </c>
      <c r="C85" s="29" t="s">
        <v>1511</v>
      </c>
      <c r="D85" s="29" t="s">
        <v>1548</v>
      </c>
      <c r="E85" s="29"/>
      <c r="F85" s="29"/>
      <c r="G85" s="29"/>
      <c r="H85" s="29">
        <v>6</v>
      </c>
    </row>
    <row r="86" spans="2:8" ht="18" customHeight="1" hidden="1">
      <c r="B86" s="29">
        <v>21</v>
      </c>
      <c r="C86" s="29" t="s">
        <v>1511</v>
      </c>
      <c r="D86" s="29" t="s">
        <v>1549</v>
      </c>
      <c r="E86" s="29"/>
      <c r="F86" s="29"/>
      <c r="G86" s="29"/>
      <c r="H86" s="29">
        <v>12</v>
      </c>
    </row>
    <row r="87" spans="2:8" ht="18" customHeight="1" hidden="1">
      <c r="B87" s="29">
        <v>22</v>
      </c>
      <c r="C87" s="29" t="s">
        <v>1510</v>
      </c>
      <c r="D87" s="29" t="s">
        <v>1550</v>
      </c>
      <c r="E87" s="29"/>
      <c r="F87" s="29"/>
      <c r="G87" s="29"/>
      <c r="H87" s="29">
        <v>14</v>
      </c>
    </row>
    <row r="88" spans="2:8" ht="18" customHeight="1" hidden="1">
      <c r="B88" s="29">
        <v>23</v>
      </c>
      <c r="C88" s="29" t="s">
        <v>1510</v>
      </c>
      <c r="D88" s="29" t="s">
        <v>1551</v>
      </c>
      <c r="E88" s="29"/>
      <c r="F88" s="29"/>
      <c r="G88" s="29"/>
      <c r="H88" s="29">
        <v>23</v>
      </c>
    </row>
    <row r="89" spans="2:8" ht="18" customHeight="1" hidden="1">
      <c r="B89" s="29">
        <v>24</v>
      </c>
      <c r="C89" s="29" t="s">
        <v>1510</v>
      </c>
      <c r="D89" s="29" t="s">
        <v>1552</v>
      </c>
      <c r="E89" s="29"/>
      <c r="F89" s="29"/>
      <c r="G89" s="29"/>
      <c r="H89" s="29">
        <v>6</v>
      </c>
    </row>
    <row r="90" spans="2:8" ht="18" customHeight="1" hidden="1">
      <c r="B90" s="53" t="s">
        <v>1507</v>
      </c>
      <c r="C90" s="46"/>
      <c r="D90" s="46">
        <f>COUNTA(D66:G89)</f>
        <v>24</v>
      </c>
      <c r="E90" s="46"/>
      <c r="F90" s="46"/>
      <c r="G90" s="47"/>
      <c r="H90" s="29">
        <f>SUM(H66:H89)</f>
        <v>325</v>
      </c>
    </row>
    <row r="92" spans="1:3" ht="14.25">
      <c r="A92" s="74" t="s">
        <v>1553</v>
      </c>
      <c r="B92" s="74"/>
      <c r="C92" s="74"/>
    </row>
    <row r="93" spans="1:10" s="35" customFormat="1" ht="19.5" customHeight="1">
      <c r="A93" s="75" t="s">
        <v>1554</v>
      </c>
      <c r="B93" s="75"/>
      <c r="C93" s="75"/>
      <c r="D93" s="75"/>
      <c r="E93" s="75"/>
      <c r="F93" s="75"/>
      <c r="G93" s="75"/>
      <c r="H93" s="75"/>
      <c r="I93" s="75"/>
      <c r="J93" s="14"/>
    </row>
    <row r="94" spans="2:8" ht="19.5" customHeight="1">
      <c r="B94" s="52" t="s">
        <v>1502</v>
      </c>
      <c r="C94" s="76" t="s">
        <v>1555</v>
      </c>
      <c r="D94" s="76"/>
      <c r="E94" s="76" t="s">
        <v>1556</v>
      </c>
      <c r="F94" s="76" t="s">
        <v>1557</v>
      </c>
      <c r="G94" s="76"/>
      <c r="H94" s="77" t="s">
        <v>1558</v>
      </c>
    </row>
    <row r="95" spans="2:8" ht="19.5" customHeight="1">
      <c r="B95" s="78">
        <v>1</v>
      </c>
      <c r="C95" s="68" t="s">
        <v>939</v>
      </c>
      <c r="D95" s="68" t="s">
        <v>1559</v>
      </c>
      <c r="E95" s="78">
        <v>36</v>
      </c>
      <c r="F95" s="68">
        <f>'课表'!AD191</f>
        <v>1010</v>
      </c>
      <c r="G95" s="68"/>
      <c r="H95" s="79">
        <f>F95/(E95*36)*100%</f>
        <v>0.779320987654321</v>
      </c>
    </row>
    <row r="96" spans="2:8" ht="19.5" customHeight="1">
      <c r="B96" s="78">
        <v>2</v>
      </c>
      <c r="C96" s="68" t="s">
        <v>1086</v>
      </c>
      <c r="D96" s="68" t="s">
        <v>1560</v>
      </c>
      <c r="E96" s="78">
        <v>28</v>
      </c>
      <c r="F96" s="68">
        <f>'课表'!AD221</f>
        <v>622</v>
      </c>
      <c r="G96" s="68"/>
      <c r="H96" s="79">
        <f aca="true" t="shared" si="2" ref="H96:H101">F96/(E96*36)*100%</f>
        <v>0.6170634920634921</v>
      </c>
    </row>
    <row r="97" spans="2:8" ht="19.5" customHeight="1">
      <c r="B97" s="78">
        <v>3</v>
      </c>
      <c r="C97" s="68" t="s">
        <v>1165</v>
      </c>
      <c r="D97" s="68" t="s">
        <v>1165</v>
      </c>
      <c r="E97" s="78">
        <v>4</v>
      </c>
      <c r="F97" s="68">
        <f>'课表'!AD226</f>
        <v>42</v>
      </c>
      <c r="G97" s="68"/>
      <c r="H97" s="79">
        <f t="shared" si="2"/>
        <v>0.2916666666666667</v>
      </c>
    </row>
    <row r="98" spans="2:8" ht="19.5" customHeight="1">
      <c r="B98" s="78">
        <v>4</v>
      </c>
      <c r="C98" s="68" t="s">
        <v>1561</v>
      </c>
      <c r="D98" s="68" t="s">
        <v>1561</v>
      </c>
      <c r="E98" s="78">
        <v>1</v>
      </c>
      <c r="F98" s="68">
        <f>'课表'!AD228</f>
        <v>0</v>
      </c>
      <c r="G98" s="68"/>
      <c r="H98" s="79">
        <f t="shared" si="2"/>
        <v>0</v>
      </c>
    </row>
    <row r="99" spans="2:8" ht="19.5" customHeight="1">
      <c r="B99" s="78">
        <v>5</v>
      </c>
      <c r="C99" s="78" t="s">
        <v>1177</v>
      </c>
      <c r="D99" s="78"/>
      <c r="E99" s="78">
        <v>3</v>
      </c>
      <c r="F99" s="68">
        <f>'课表'!AD232</f>
        <v>118</v>
      </c>
      <c r="G99" s="68"/>
      <c r="H99" s="79">
        <f t="shared" si="2"/>
        <v>1.0925925925925926</v>
      </c>
    </row>
    <row r="100" spans="2:8" ht="19.5" customHeight="1">
      <c r="B100" s="78">
        <v>6</v>
      </c>
      <c r="C100" s="78" t="s">
        <v>1189</v>
      </c>
      <c r="D100" s="78"/>
      <c r="E100" s="78">
        <v>13</v>
      </c>
      <c r="F100" s="68">
        <f>'课表'!AD270</f>
        <v>648</v>
      </c>
      <c r="G100" s="68"/>
      <c r="H100" s="79">
        <f t="shared" si="2"/>
        <v>1.3846153846153846</v>
      </c>
    </row>
    <row r="101" spans="2:8" ht="19.5" customHeight="1">
      <c r="B101" s="78">
        <v>7</v>
      </c>
      <c r="C101" s="78" t="s">
        <v>1262</v>
      </c>
      <c r="D101" s="78"/>
      <c r="E101" s="78">
        <v>20</v>
      </c>
      <c r="F101" s="68">
        <f>'课表'!AD298</f>
        <v>894</v>
      </c>
      <c r="G101" s="68"/>
      <c r="H101" s="79">
        <f t="shared" si="2"/>
        <v>1.2416666666666667</v>
      </c>
    </row>
    <row r="102" spans="2:8" ht="19.5" customHeight="1">
      <c r="B102" s="78">
        <v>8</v>
      </c>
      <c r="C102" s="80" t="s">
        <v>1337</v>
      </c>
      <c r="D102" s="81"/>
      <c r="E102" s="78">
        <v>1</v>
      </c>
      <c r="F102" s="82">
        <v>4</v>
      </c>
      <c r="G102" s="83"/>
      <c r="H102" s="79">
        <f>F102/36*100%</f>
        <v>0.1111111111111111</v>
      </c>
    </row>
    <row r="103" spans="2:8" ht="19.5" customHeight="1">
      <c r="B103" s="78">
        <v>9</v>
      </c>
      <c r="C103" s="80" t="s">
        <v>1335</v>
      </c>
      <c r="D103" s="81"/>
      <c r="E103" s="78"/>
      <c r="F103" s="68">
        <f>'课表'!AD311</f>
        <v>130</v>
      </c>
      <c r="G103" s="68"/>
      <c r="H103" s="84" t="s">
        <v>1562</v>
      </c>
    </row>
    <row r="104" spans="2:8" ht="19.5" customHeight="1">
      <c r="B104" s="29" t="s">
        <v>1507</v>
      </c>
      <c r="C104" s="29"/>
      <c r="D104" s="29"/>
      <c r="E104" s="29">
        <f>SUM(E95:E102)</f>
        <v>106</v>
      </c>
      <c r="F104" s="29">
        <f>SUM(F95:G103)</f>
        <v>3468</v>
      </c>
      <c r="G104" s="29"/>
      <c r="H104" s="85"/>
    </row>
  </sheetData>
  <sheetProtection/>
  <mergeCells count="73">
    <mergeCell ref="A1:I1"/>
    <mergeCell ref="A2:C2"/>
    <mergeCell ref="A3:B3"/>
    <mergeCell ref="D3:G3"/>
    <mergeCell ref="C4:D4"/>
    <mergeCell ref="B15:C15"/>
    <mergeCell ref="F18:G18"/>
    <mergeCell ref="C36:D36"/>
    <mergeCell ref="D40:E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B51:F51"/>
    <mergeCell ref="A53:C53"/>
    <mergeCell ref="D60:E60"/>
    <mergeCell ref="A64:C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B90:C90"/>
    <mergeCell ref="D90:G90"/>
    <mergeCell ref="A93:I93"/>
    <mergeCell ref="C94:D94"/>
    <mergeCell ref="F94:G94"/>
    <mergeCell ref="C95:D95"/>
    <mergeCell ref="F95:G95"/>
    <mergeCell ref="C96:D96"/>
    <mergeCell ref="F96:G96"/>
    <mergeCell ref="C97:D97"/>
    <mergeCell ref="F97:G97"/>
    <mergeCell ref="C98:D98"/>
    <mergeCell ref="F98:G98"/>
    <mergeCell ref="C99:D99"/>
    <mergeCell ref="F99:G99"/>
    <mergeCell ref="C100:D100"/>
    <mergeCell ref="F100:G100"/>
    <mergeCell ref="C101:D101"/>
    <mergeCell ref="F101:G101"/>
    <mergeCell ref="C102:D102"/>
    <mergeCell ref="F102:G102"/>
    <mergeCell ref="C103:D103"/>
    <mergeCell ref="F103:G103"/>
    <mergeCell ref="B104:D104"/>
    <mergeCell ref="F104:G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&amp;C&amp;"宋体,常规"第&amp;"Arial,常规"&amp;P&amp;"宋体,常规"页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4" sqref="E4"/>
    </sheetView>
  </sheetViews>
  <sheetFormatPr defaultColWidth="9.140625" defaultRowHeight="12.75"/>
  <cols>
    <col min="1" max="1" width="7.7109375" style="0" customWidth="1"/>
    <col min="2" max="2" width="12.421875" style="0" customWidth="1"/>
    <col min="3" max="3" width="32.140625" style="0" customWidth="1"/>
    <col min="4" max="4" width="11.8515625" style="0" customWidth="1"/>
    <col min="5" max="5" width="11.8515625" style="39" customWidth="1"/>
    <col min="6" max="6" width="10.28125" style="0" customWidth="1"/>
    <col min="7" max="7" width="12.28125" style="39" customWidth="1"/>
    <col min="8" max="8" width="10.28125" style="0" customWidth="1"/>
    <col min="9" max="9" width="12.421875" style="39" customWidth="1"/>
  </cols>
  <sheetData>
    <row r="1" spans="1:10" ht="39" customHeight="1">
      <c r="A1" s="40" t="s">
        <v>1563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8" customFormat="1" ht="19.5" customHeight="1">
      <c r="A2" s="41" t="s">
        <v>1502</v>
      </c>
      <c r="B2" s="41" t="s">
        <v>1564</v>
      </c>
      <c r="C2" s="41" t="s">
        <v>1528</v>
      </c>
      <c r="D2" s="31" t="s">
        <v>1565</v>
      </c>
      <c r="E2" s="29"/>
      <c r="F2" s="31" t="s">
        <v>1500</v>
      </c>
      <c r="G2" s="29"/>
      <c r="H2" s="31" t="s">
        <v>1566</v>
      </c>
      <c r="I2" s="29"/>
      <c r="J2" s="31" t="s">
        <v>1507</v>
      </c>
    </row>
    <row r="3" spans="1:10" s="38" customFormat="1" ht="19.5" customHeight="1">
      <c r="A3" s="42"/>
      <c r="B3" s="42"/>
      <c r="C3" s="42"/>
      <c r="D3" s="31" t="s">
        <v>2</v>
      </c>
      <c r="E3" s="43" t="s">
        <v>1567</v>
      </c>
      <c r="F3" s="31" t="s">
        <v>2</v>
      </c>
      <c r="G3" s="43" t="s">
        <v>1567</v>
      </c>
      <c r="H3" s="31" t="s">
        <v>2</v>
      </c>
      <c r="I3" s="43" t="s">
        <v>1567</v>
      </c>
      <c r="J3" s="31" t="s">
        <v>2</v>
      </c>
    </row>
    <row r="4" spans="1:10" s="38" customFormat="1" ht="19.5" customHeight="1">
      <c r="A4" s="29">
        <v>1</v>
      </c>
      <c r="B4" s="31" t="s">
        <v>1235</v>
      </c>
      <c r="C4" s="29" t="s">
        <v>1529</v>
      </c>
      <c r="D4" s="29">
        <f>_xlfn.COUNTIFS('教师周课时量统计'!$E$3:$E$278,C4,'教师周课时量统计'!$D$3:$D$278,"专职")</f>
        <v>7</v>
      </c>
      <c r="E4" s="44">
        <f>(_xlfn.SUMIFS('教师周课时量统计'!$N$4:$N$278,'教师周课时量统计'!$E$4:$E$278,C4,'教师周课时量统计'!$D$4:$D$278,"专职"))/D4</f>
        <v>21.142857142857142</v>
      </c>
      <c r="F4" s="29">
        <f>_xlfn.COUNTIFS('教师周课时量统计'!$E$3:$E$278,C4,'教师周课时量统计'!$D$3:$D$278,"兼职")</f>
        <v>5</v>
      </c>
      <c r="G4" s="44">
        <f>(_xlfn.SUMIFS('教师周课时量统计'!$N$4:$N$278,'教师周课时量统计'!$E$4:$E$278,C4,'教师周课时量统计'!$D$4:$D$278,"兼职"))/F4</f>
        <v>9.2</v>
      </c>
      <c r="H4" s="29">
        <f>_xlfn.COUNTIFS('教师周课时量统计'!$E$3:$E$278,C4,'教师周课时量统计'!$D$3:$D$278,"外聘")</f>
        <v>0</v>
      </c>
      <c r="I4" s="44">
        <v>0</v>
      </c>
      <c r="J4" s="29">
        <f aca="true" t="shared" si="0" ref="J4:J27">SUM(D4,F4,H4)</f>
        <v>12</v>
      </c>
    </row>
    <row r="5" spans="1:10" s="38" customFormat="1" ht="19.5" customHeight="1">
      <c r="A5" s="29">
        <v>2</v>
      </c>
      <c r="B5" s="31" t="s">
        <v>1235</v>
      </c>
      <c r="C5" s="29" t="s">
        <v>1530</v>
      </c>
      <c r="D5" s="29">
        <f>_xlfn.COUNTIFS('教师周课时量统计'!$E$3:$E$278,C5,'教师周课时量统计'!$D$3:$D$278,"专职")</f>
        <v>6</v>
      </c>
      <c r="E5" s="44">
        <f>(_xlfn.SUMIFS('教师周课时量统计'!$N$4:$N$278,'教师周课时量统计'!$E$4:$E$278,C5,'教师周课时量统计'!$D$4:$D$278,"专职"))/D5</f>
        <v>16.333333333333332</v>
      </c>
      <c r="F5" s="29">
        <f>_xlfn.COUNTIFS('教师周课时量统计'!$E$3:$E$278,C5,'教师周课时量统计'!$D$3:$D$278,"兼职")</f>
        <v>5</v>
      </c>
      <c r="G5" s="44">
        <f>(_xlfn.SUMIFS('教师周课时量统计'!$N$4:$N$278,'教师周课时量统计'!$E$4:$E$278,C5,'教师周课时量统计'!$D$4:$D$278,"兼职"))/F5</f>
        <v>9.6</v>
      </c>
      <c r="H5" s="29">
        <f>_xlfn.COUNTIFS('教师周课时量统计'!$E$3:$E$278,C5,'教师周课时量统计'!$D$3:$D$278,"外聘")</f>
        <v>0</v>
      </c>
      <c r="I5" s="44">
        <v>0</v>
      </c>
      <c r="J5" s="29">
        <f t="shared" si="0"/>
        <v>11</v>
      </c>
    </row>
    <row r="6" spans="1:10" s="38" customFormat="1" ht="19.5" customHeight="1">
      <c r="A6" s="29">
        <v>3</v>
      </c>
      <c r="B6" s="31" t="s">
        <v>1509</v>
      </c>
      <c r="C6" s="29" t="s">
        <v>1532</v>
      </c>
      <c r="D6" s="29">
        <f>_xlfn.COUNTIFS('教师周课时量统计'!$E$3:$E$278,C6,'教师周课时量统计'!$D$3:$D$278,"专职")</f>
        <v>5</v>
      </c>
      <c r="E6" s="44">
        <f>(_xlfn.SUMIFS('教师周课时量统计'!$N$4:$N$278,'教师周课时量统计'!$E$4:$E$278,C6,'教师周课时量统计'!$D$4:$D$278,"专职"))/D6</f>
        <v>11.6</v>
      </c>
      <c r="F6" s="29">
        <f>_xlfn.COUNTIFS('教师周课时量统计'!$E$3:$E$278,C6,'教师周课时量统计'!$D$3:$D$278,"兼职")</f>
        <v>2</v>
      </c>
      <c r="G6" s="44">
        <f>(_xlfn.SUMIFS('教师周课时量统计'!$N$4:$N$278,'教师周课时量统计'!$E$4:$E$278,C6,'教师周课时量统计'!$D$4:$D$278,"兼职"))/F6</f>
        <v>5</v>
      </c>
      <c r="H6" s="29">
        <f>_xlfn.COUNTIFS('教师周课时量统计'!$E$3:$E$278,C6,'教师周课时量统计'!$D$3:$D$278,"外聘")</f>
        <v>0</v>
      </c>
      <c r="I6" s="44">
        <v>0</v>
      </c>
      <c r="J6" s="29">
        <f t="shared" si="0"/>
        <v>7</v>
      </c>
    </row>
    <row r="7" spans="1:10" s="38" customFormat="1" ht="19.5" customHeight="1">
      <c r="A7" s="29">
        <v>4</v>
      </c>
      <c r="B7" s="28" t="s">
        <v>1509</v>
      </c>
      <c r="C7" s="29" t="s">
        <v>1531</v>
      </c>
      <c r="D7" s="29">
        <f>_xlfn.COUNTIFS('教师周课时量统计'!$E$3:$E$278,C7,'教师周课时量统计'!$D$3:$D$278,"专职")</f>
        <v>7</v>
      </c>
      <c r="E7" s="44">
        <f>(_xlfn.SUMIFS('教师周课时量统计'!$N$4:$N$278,'教师周课时量统计'!$E$4:$E$278,C7,'教师周课时量统计'!$D$4:$D$278,"专职"))/D7</f>
        <v>10</v>
      </c>
      <c r="F7" s="29">
        <f>_xlfn.COUNTIFS('教师周课时量统计'!$E$3:$E$278,C7,'教师周课时量统计'!$D$3:$D$278,"兼职")</f>
        <v>4</v>
      </c>
      <c r="G7" s="44">
        <f>(_xlfn.SUMIFS('教师周课时量统计'!$N$4:$N$278,'教师周课时量统计'!$E$4:$E$278,C7,'教师周课时量统计'!$D$4:$D$278,"兼职"))/F7</f>
        <v>6</v>
      </c>
      <c r="H7" s="29">
        <f>_xlfn.COUNTIFS('教师周课时量统计'!$E$3:$E$278,C7,'教师周课时量统计'!$D$3:$D$278,"外聘")</f>
        <v>0</v>
      </c>
      <c r="I7" s="44">
        <v>0</v>
      </c>
      <c r="J7" s="29">
        <f t="shared" si="0"/>
        <v>11</v>
      </c>
    </row>
    <row r="8" spans="1:10" s="38" customFormat="1" ht="19.5" customHeight="1">
      <c r="A8" s="29">
        <v>5</v>
      </c>
      <c r="B8" s="31" t="s">
        <v>1246</v>
      </c>
      <c r="C8" s="29" t="s">
        <v>1533</v>
      </c>
      <c r="D8" s="29">
        <f>_xlfn.COUNTIFS('教师周课时量统计'!$E$3:$E$278,C8,'教师周课时量统计'!$D$3:$D$278,"专职")</f>
        <v>11</v>
      </c>
      <c r="E8" s="44">
        <f>(_xlfn.SUMIFS('教师周课时量统计'!$N$4:$N$278,'教师周课时量统计'!$E$4:$E$278,C8,'教师周课时量统计'!$D$4:$D$278,"专职"))/D8</f>
        <v>9.636363636363637</v>
      </c>
      <c r="F8" s="29">
        <f>_xlfn.COUNTIFS('教师周课时量统计'!$E$3:$E$278,C8,'教师周课时量统计'!$D$3:$D$278,"兼职")</f>
        <v>2</v>
      </c>
      <c r="G8" s="44">
        <f>(_xlfn.SUMIFS('教师周课时量统计'!$N$4:$N$278,'教师周课时量统计'!$E$4:$E$278,C8,'教师周课时量统计'!$D$4:$D$278,"兼职"))/F8</f>
        <v>18</v>
      </c>
      <c r="H8" s="29">
        <f>_xlfn.COUNTIFS('教师周课时量统计'!$E$3:$E$278,C8,'教师周课时量统计'!$D$3:$D$278,"外聘")</f>
        <v>0</v>
      </c>
      <c r="I8" s="44">
        <v>0</v>
      </c>
      <c r="J8" s="29">
        <f t="shared" si="0"/>
        <v>13</v>
      </c>
    </row>
    <row r="9" spans="1:10" s="38" customFormat="1" ht="19.5" customHeight="1">
      <c r="A9" s="29">
        <v>6</v>
      </c>
      <c r="B9" s="31" t="s">
        <v>1246</v>
      </c>
      <c r="C9" s="29" t="s">
        <v>1534</v>
      </c>
      <c r="D9" s="29">
        <f>_xlfn.COUNTIFS('教师周课时量统计'!$E$3:$E$278,C9,'教师周课时量统计'!$D$3:$D$278,"专职")</f>
        <v>7</v>
      </c>
      <c r="E9" s="44">
        <f>(_xlfn.SUMIFS('教师周课时量统计'!$N$4:$N$278,'教师周课时量统计'!$E$4:$E$278,C9,'教师周课时量统计'!$D$4:$D$278,"专职"))/D9</f>
        <v>12.571428571428571</v>
      </c>
      <c r="F9" s="29">
        <f>_xlfn.COUNTIFS('教师周课时量统计'!$E$3:$E$278,C9,'教师周课时量统计'!$D$3:$D$278,"兼职")</f>
        <v>4</v>
      </c>
      <c r="G9" s="44">
        <f>(_xlfn.SUMIFS('教师周课时量统计'!$N$4:$N$278,'教师周课时量统计'!$E$4:$E$278,C9,'教师周课时量统计'!$D$4:$D$278,"兼职"))/F9</f>
        <v>10.5</v>
      </c>
      <c r="H9" s="29">
        <f>_xlfn.COUNTIFS('教师周课时量统计'!$E$3:$E$278,C9,'教师周课时量统计'!$D$3:$D$278,"外聘")</f>
        <v>0</v>
      </c>
      <c r="I9" s="44">
        <v>0</v>
      </c>
      <c r="J9" s="29">
        <f t="shared" si="0"/>
        <v>11</v>
      </c>
    </row>
    <row r="10" spans="1:10" s="38" customFormat="1" ht="19.5" customHeight="1">
      <c r="A10" s="29">
        <v>7</v>
      </c>
      <c r="B10" s="31" t="s">
        <v>1197</v>
      </c>
      <c r="C10" s="29" t="s">
        <v>1536</v>
      </c>
      <c r="D10" s="29">
        <f>_xlfn.COUNTIFS('教师周课时量统计'!$E$3:$E$278,C10,'教师周课时量统计'!$D$3:$D$278,"专职")</f>
        <v>8</v>
      </c>
      <c r="E10" s="44">
        <f>(_xlfn.SUMIFS('教师周课时量统计'!$N$4:$N$278,'教师周课时量统计'!$E$4:$E$278,C10,'教师周课时量统计'!$D$4:$D$278,"专职"))/D10</f>
        <v>7.75</v>
      </c>
      <c r="F10" s="29">
        <f>_xlfn.COUNTIFS('教师周课时量统计'!$E$3:$E$278,C10,'教师周课时量统计'!$D$3:$D$278,"兼职")</f>
        <v>5</v>
      </c>
      <c r="G10" s="44">
        <f>(_xlfn.SUMIFS('教师周课时量统计'!$N$4:$N$278,'教师周课时量统计'!$E$4:$E$278,C10,'教师周课时量统计'!$D$4:$D$278,"兼职"))/F10</f>
        <v>10.4</v>
      </c>
      <c r="H10" s="29">
        <f>_xlfn.COUNTIFS('教师周课时量统计'!$E$3:$E$278,C10,'教师周课时量统计'!$D$3:$D$278,"外聘")</f>
        <v>1</v>
      </c>
      <c r="I10" s="44">
        <f>(_xlfn.SUMIFS('教师周课时量统计'!$N$4:$N$278,'教师周课时量统计'!$E$4:$E$278,C10,'教师周课时量统计'!$D$4:$D$278,"外聘"))/H10</f>
        <v>22</v>
      </c>
      <c r="J10" s="29">
        <f t="shared" si="0"/>
        <v>14</v>
      </c>
    </row>
    <row r="11" spans="1:10" s="38" customFormat="1" ht="19.5" customHeight="1">
      <c r="A11" s="29">
        <v>8</v>
      </c>
      <c r="B11" s="31" t="s">
        <v>1197</v>
      </c>
      <c r="C11" s="29" t="s">
        <v>1537</v>
      </c>
      <c r="D11" s="29">
        <f>_xlfn.COUNTIFS('教师周课时量统计'!$E$3:$E$278,C11,'教师周课时量统计'!$D$3:$D$278,"专职")</f>
        <v>5</v>
      </c>
      <c r="E11" s="44">
        <f>(_xlfn.SUMIFS('教师周课时量统计'!$N$4:$N$278,'教师周课时量统计'!$E$4:$E$278,C11,'教师周课时量统计'!$D$4:$D$278,"专职"))/D11</f>
        <v>20</v>
      </c>
      <c r="F11" s="29">
        <f>_xlfn.COUNTIFS('教师周课时量统计'!$E$3:$E$278,C11,'教师周课时量统计'!$D$3:$D$278,"兼职")</f>
        <v>2</v>
      </c>
      <c r="G11" s="44">
        <f>(_xlfn.SUMIFS('教师周课时量统计'!$N$4:$N$278,'教师周课时量统计'!$E$4:$E$278,C11,'教师周课时量统计'!$D$4:$D$278,"兼职"))/F11</f>
        <v>9</v>
      </c>
      <c r="H11" s="29">
        <f>_xlfn.COUNTIFS('教师周课时量统计'!$E$3:$E$278,C11,'教师周课时量统计'!$D$3:$D$278,"外聘")</f>
        <v>2</v>
      </c>
      <c r="I11" s="44">
        <f>(_xlfn.SUMIFS('教师周课时量统计'!$N$4:$N$278,'教师周课时量统计'!$E$4:$E$278,C11,'教师周课时量统计'!$D$4:$D$278,"外聘"))/H11</f>
        <v>28</v>
      </c>
      <c r="J11" s="29">
        <f t="shared" si="0"/>
        <v>9</v>
      </c>
    </row>
    <row r="12" spans="1:10" s="38" customFormat="1" ht="19.5" customHeight="1">
      <c r="A12" s="29">
        <v>9</v>
      </c>
      <c r="B12" s="31" t="s">
        <v>1197</v>
      </c>
      <c r="C12" s="29" t="s">
        <v>1535</v>
      </c>
      <c r="D12" s="29">
        <f>_xlfn.COUNTIFS('教师周课时量统计'!$E$3:$E$278,C12,'教师周课时量统计'!$D$3:$D$278,"专职")</f>
        <v>5</v>
      </c>
      <c r="E12" s="44">
        <f>(_xlfn.SUMIFS('教师周课时量统计'!$N$4:$N$278,'教师周课时量统计'!$E$4:$E$278,C12,'教师周课时量统计'!$D$4:$D$278,"专职"))/D12</f>
        <v>18.8</v>
      </c>
      <c r="F12" s="29">
        <f>_xlfn.COUNTIFS('教师周课时量统计'!$E$3:$E$278,C12,'教师周课时量统计'!$D$3:$D$278,"兼职")</f>
        <v>3</v>
      </c>
      <c r="G12" s="44">
        <f>(_xlfn.SUMIFS('教师周课时量统计'!$N$4:$N$278,'教师周课时量统计'!$E$4:$E$278,C12,'教师周课时量统计'!$D$4:$D$278,"兼职"))/F12</f>
        <v>2.6666666666666665</v>
      </c>
      <c r="H12" s="29">
        <f>_xlfn.COUNTIFS('教师周课时量统计'!$E$3:$E$278,C12,'教师周课时量统计'!$D$3:$D$278,"外聘")</f>
        <v>4</v>
      </c>
      <c r="I12" s="44">
        <f>(_xlfn.SUMIFS('教师周课时量统计'!$N$4:$N$278,'教师周课时量统计'!$E$4:$E$278,C12,'教师周课时量统计'!$D$4:$D$278,"外聘"))/H12</f>
        <v>24</v>
      </c>
      <c r="J12" s="29">
        <f t="shared" si="0"/>
        <v>12</v>
      </c>
    </row>
    <row r="13" spans="1:10" s="38" customFormat="1" ht="19.5" customHeight="1">
      <c r="A13" s="29">
        <v>10</v>
      </c>
      <c r="B13" s="31" t="s">
        <v>1192</v>
      </c>
      <c r="C13" s="29" t="s">
        <v>1539</v>
      </c>
      <c r="D13" s="29">
        <f>_xlfn.COUNTIFS('教师周课时量统计'!$E$3:$E$278,C13,'教师周课时量统计'!$D$3:$D$278,"专职")</f>
        <v>4</v>
      </c>
      <c r="E13" s="44">
        <f>(_xlfn.SUMIFS('教师周课时量统计'!$N$4:$N$278,'教师周课时量统计'!$E$4:$E$278,C13,'教师周课时量统计'!$D$4:$D$278,"专职"))/D13</f>
        <v>18.5</v>
      </c>
      <c r="F13" s="29">
        <f>_xlfn.COUNTIFS('教师周课时量统计'!$E$3:$E$278,C13,'教师周课时量统计'!$D$3:$D$278,"兼职")</f>
        <v>1</v>
      </c>
      <c r="G13" s="44">
        <f>(_xlfn.SUMIFS('教师周课时量统计'!$N$4:$N$278,'教师周课时量统计'!$E$4:$E$278,C13,'教师周课时量统计'!$D$4:$D$278,"兼职"))/F13</f>
        <v>8</v>
      </c>
      <c r="H13" s="29">
        <f>_xlfn.COUNTIFS('教师周课时量统计'!$E$3:$E$278,C13,'教师周课时量统计'!$D$3:$D$278,"外聘")</f>
        <v>0</v>
      </c>
      <c r="I13" s="44">
        <v>0</v>
      </c>
      <c r="J13" s="29">
        <f t="shared" si="0"/>
        <v>5</v>
      </c>
    </row>
    <row r="14" spans="1:10" s="38" customFormat="1" ht="19.5" customHeight="1">
      <c r="A14" s="29">
        <v>11</v>
      </c>
      <c r="B14" s="31" t="s">
        <v>1192</v>
      </c>
      <c r="C14" s="29" t="s">
        <v>1538</v>
      </c>
      <c r="D14" s="29">
        <f>_xlfn.COUNTIFS('教师周课时量统计'!$E$3:$E$278,C14,'教师周课时量统计'!$D$3:$D$278,"专职")</f>
        <v>16</v>
      </c>
      <c r="E14" s="44">
        <f>(_xlfn.SUMIFS('教师周课时量统计'!$N$4:$N$278,'教师周课时量统计'!$E$4:$E$278,C14,'教师周课时量统计'!$D$4:$D$278,"专职"))/D14</f>
        <v>15.125</v>
      </c>
      <c r="F14" s="29">
        <f>_xlfn.COUNTIFS('教师周课时量统计'!$E$3:$E$278,C14,'教师周课时量统计'!$D$3:$D$278,"兼职")</f>
        <v>2</v>
      </c>
      <c r="G14" s="44">
        <f>(_xlfn.SUMIFS('教师周课时量统计'!$N$4:$N$278,'教师周课时量统计'!$E$4:$E$278,C14,'教师周课时量统计'!$D$4:$D$278,"兼职"))/F14</f>
        <v>15</v>
      </c>
      <c r="H14" s="29">
        <f>_xlfn.COUNTIFS('教师周课时量统计'!$E$3:$E$278,C14,'教师周课时量统计'!$D$3:$D$278,"外聘")</f>
        <v>0</v>
      </c>
      <c r="I14" s="44">
        <v>0</v>
      </c>
      <c r="J14" s="29">
        <f t="shared" si="0"/>
        <v>18</v>
      </c>
    </row>
    <row r="15" spans="1:10" s="38" customFormat="1" ht="19.5" customHeight="1">
      <c r="A15" s="29">
        <v>12</v>
      </c>
      <c r="B15" s="31" t="s">
        <v>1508</v>
      </c>
      <c r="C15" s="29" t="s">
        <v>1542</v>
      </c>
      <c r="D15" s="29">
        <f>_xlfn.COUNTIFS('教师周课时量统计'!$E$3:$E$278,C15,'教师周课时量统计'!$D$3:$D$278,"专职")</f>
        <v>8</v>
      </c>
      <c r="E15" s="44">
        <f>(_xlfn.SUMIFS('教师周课时量统计'!$N$4:$N$278,'教师周课时量统计'!$E$4:$E$278,C15,'教师周课时量统计'!$D$4:$D$278,"专职"))/D15</f>
        <v>18</v>
      </c>
      <c r="F15" s="29">
        <f>_xlfn.COUNTIFS('教师周课时量统计'!$E$3:$E$278,C15,'教师周课时量统计'!$D$3:$D$278,"兼职")</f>
        <v>0</v>
      </c>
      <c r="G15" s="44">
        <v>0</v>
      </c>
      <c r="H15" s="29">
        <f>_xlfn.COUNTIFS('教师周课时量统计'!$E$3:$E$278,C15,'教师周课时量统计'!$D$3:$D$278,"外聘")</f>
        <v>1</v>
      </c>
      <c r="I15" s="44">
        <v>0</v>
      </c>
      <c r="J15" s="29">
        <f t="shared" si="0"/>
        <v>9</v>
      </c>
    </row>
    <row r="16" spans="1:10" s="38" customFormat="1" ht="19.5" customHeight="1">
      <c r="A16" s="29">
        <v>13</v>
      </c>
      <c r="B16" s="31" t="s">
        <v>1508</v>
      </c>
      <c r="C16" s="29" t="s">
        <v>1544</v>
      </c>
      <c r="D16" s="29">
        <f>_xlfn.COUNTIFS('教师周课时量统计'!$E$3:$E$278,C16,'教师周课时量统计'!$D$3:$D$278,"专职")</f>
        <v>9</v>
      </c>
      <c r="E16" s="44">
        <f>(_xlfn.SUMIFS('教师周课时量统计'!$N$4:$N$278,'教师周课时量统计'!$E$4:$E$278,C16,'教师周课时量统计'!$D$4:$D$278,"专职"))/D16</f>
        <v>0.8888888888888888</v>
      </c>
      <c r="F16" s="29">
        <f>_xlfn.COUNTIFS('教师周课时量统计'!$E$3:$E$278,C16,'教师周课时量统计'!$D$3:$D$278,"兼职")</f>
        <v>5</v>
      </c>
      <c r="G16" s="44">
        <f>(_xlfn.SUMIFS('教师周课时量统计'!$N$4:$N$278,'教师周课时量统计'!$E$4:$E$278,C16,'教师周课时量统计'!$D$4:$D$278,"兼职"))/F16</f>
        <v>4.4</v>
      </c>
      <c r="H16" s="29">
        <f>_xlfn.COUNTIFS('教师周课时量统计'!$E$3:$E$278,C16,'教师周课时量统计'!$D$3:$D$278,"外聘")</f>
        <v>1</v>
      </c>
      <c r="I16" s="44">
        <f>(_xlfn.SUMIFS('教师周课时量统计'!$N$4:$N$278,'教师周课时量统计'!$E$4:$E$278,C16,'教师周课时量统计'!$D$4:$D$278,"外聘"))/H16</f>
        <v>10</v>
      </c>
      <c r="J16" s="29">
        <f t="shared" si="0"/>
        <v>15</v>
      </c>
    </row>
    <row r="17" spans="1:10" s="38" customFormat="1" ht="19.5" customHeight="1">
      <c r="A17" s="29">
        <v>14</v>
      </c>
      <c r="B17" s="31" t="s">
        <v>1508</v>
      </c>
      <c r="C17" s="29" t="s">
        <v>1543</v>
      </c>
      <c r="D17" s="29">
        <f>_xlfn.COUNTIFS('教师周课时量统计'!$E$3:$E$278,C17,'教师周课时量统计'!$D$3:$D$278,"专职")</f>
        <v>4</v>
      </c>
      <c r="E17" s="44">
        <f>(_xlfn.SUMIFS('教师周课时量统计'!$N$4:$N$278,'教师周课时量统计'!$E$4:$E$278,C17,'教师周课时量统计'!$D$4:$D$278,"专职"))/D17</f>
        <v>0</v>
      </c>
      <c r="F17" s="29">
        <f>_xlfn.COUNTIFS('教师周课时量统计'!$E$3:$E$278,C17,'教师周课时量统计'!$D$3:$D$278,"兼职")</f>
        <v>0</v>
      </c>
      <c r="G17" s="44">
        <v>0</v>
      </c>
      <c r="H17" s="29">
        <f>_xlfn.COUNTIFS('教师周课时量统计'!$E$3:$E$278,C17,'教师周课时量统计'!$D$3:$D$278,"外聘")</f>
        <v>0</v>
      </c>
      <c r="I17" s="44">
        <v>0</v>
      </c>
      <c r="J17" s="29">
        <f t="shared" si="0"/>
        <v>4</v>
      </c>
    </row>
    <row r="18" spans="1:10" s="38" customFormat="1" ht="19.5" customHeight="1">
      <c r="A18" s="29">
        <v>15</v>
      </c>
      <c r="B18" s="31" t="s">
        <v>1508</v>
      </c>
      <c r="C18" s="29" t="s">
        <v>1541</v>
      </c>
      <c r="D18" s="29">
        <f>_xlfn.COUNTIFS('教师周课时量统计'!$E$3:$E$278,C18,'教师周课时量统计'!$D$3:$D$278,"专职")</f>
        <v>9</v>
      </c>
      <c r="E18" s="44">
        <f>(_xlfn.SUMIFS('教师周课时量统计'!$N$4:$N$278,'教师周课时量统计'!$E$4:$E$278,C18,'教师周课时量统计'!$D$4:$D$278,"专职"))/D18</f>
        <v>12.444444444444445</v>
      </c>
      <c r="F18" s="29">
        <f>_xlfn.COUNTIFS('教师周课时量统计'!$E$3:$E$278,C18,'教师周课时量统计'!$D$3:$D$278,"兼职")</f>
        <v>3</v>
      </c>
      <c r="G18" s="44">
        <f>(_xlfn.SUMIFS('教师周课时量统计'!$N$4:$N$278,'教师周课时量统计'!$E$4:$E$278,C18,'教师周课时量统计'!$D$4:$D$278,"兼职"))/F18</f>
        <v>0</v>
      </c>
      <c r="H18" s="29">
        <f>_xlfn.COUNTIFS('教师周课时量统计'!$E$3:$E$278,C18,'教师周课时量统计'!$D$3:$D$278,"外聘")</f>
        <v>1</v>
      </c>
      <c r="I18" s="44">
        <f>(_xlfn.SUMIFS('教师周课时量统计'!$N$4:$N$278,'教师周课时量统计'!$E$4:$E$278,C18,'教师周课时量统计'!$D$4:$D$278,"外聘"))/H18</f>
        <v>18</v>
      </c>
      <c r="J18" s="29">
        <f t="shared" si="0"/>
        <v>13</v>
      </c>
    </row>
    <row r="19" spans="1:10" s="38" customFormat="1" ht="19.5" customHeight="1">
      <c r="A19" s="29">
        <v>16</v>
      </c>
      <c r="B19" s="31" t="s">
        <v>1508</v>
      </c>
      <c r="C19" s="29" t="s">
        <v>1540</v>
      </c>
      <c r="D19" s="29">
        <f>_xlfn.COUNTIFS('教师周课时量统计'!$E$3:$E$278,C19,'教师周课时量统计'!$D$3:$D$278,"专职")</f>
        <v>13</v>
      </c>
      <c r="E19" s="44">
        <f>(_xlfn.SUMIFS('教师周课时量统计'!$N$4:$N$278,'教师周课时量统计'!$E$4:$E$278,C19,'教师周课时量统计'!$D$4:$D$278,"专职"))/D19</f>
        <v>0.15384615384615385</v>
      </c>
      <c r="F19" s="29">
        <f>_xlfn.COUNTIFS('教师周课时量统计'!$E$3:$E$278,C19,'教师周课时量统计'!$D$3:$D$278,"兼职")</f>
        <v>0</v>
      </c>
      <c r="G19" s="44" t="e">
        <f>(_xlfn.SUMIFS('教师周课时量统计'!$N$4:$N$278,'教师周课时量统计'!$E$4:$E$278,C19,'教师周课时量统计'!$D$4:$D$278,"兼职"))/F19</f>
        <v>#DIV/0!</v>
      </c>
      <c r="H19" s="29">
        <f>_xlfn.COUNTIFS('教师周课时量统计'!$E$3:$E$278,C19,'教师周课时量统计'!$D$3:$D$278,"外聘")</f>
        <v>2</v>
      </c>
      <c r="I19" s="44">
        <f>(_xlfn.SUMIFS('教师周课时量统计'!$N$4:$N$278,'教师周课时量统计'!$E$4:$E$278,C19,'教师周课时量统计'!$D$4:$D$278,"外聘"))/H19</f>
        <v>0</v>
      </c>
      <c r="J19" s="29">
        <f t="shared" si="0"/>
        <v>15</v>
      </c>
    </row>
    <row r="20" spans="1:10" s="38" customFormat="1" ht="19.5" customHeight="1">
      <c r="A20" s="29">
        <v>17</v>
      </c>
      <c r="B20" s="31" t="s">
        <v>1281</v>
      </c>
      <c r="C20" s="29" t="s">
        <v>1545</v>
      </c>
      <c r="D20" s="29">
        <f>_xlfn.COUNTIFS('教师周课时量统计'!$E$3:$E$278,C20,'教师周课时量统计'!$D$3:$D$278,"专职")</f>
        <v>10</v>
      </c>
      <c r="E20" s="44">
        <f>(_xlfn.SUMIFS('教师周课时量统计'!$N$4:$N$278,'教师周课时量统计'!$E$4:$E$278,C20,'教师周课时量统计'!$D$4:$D$278,"专职"))/D20</f>
        <v>19</v>
      </c>
      <c r="F20" s="29">
        <f>_xlfn.COUNTIFS('教师周课时量统计'!$E$3:$E$278,C20,'教师周课时量统计'!$D$3:$D$278,"兼职")</f>
        <v>1</v>
      </c>
      <c r="G20" s="44">
        <f>(_xlfn.SUMIFS('教师周课时量统计'!$N$4:$N$278,'教师周课时量统计'!$E$4:$E$278,C20,'教师周课时量统计'!$D$4:$D$278,"兼职"))/F20</f>
        <v>8</v>
      </c>
      <c r="H20" s="29">
        <f>_xlfn.COUNTIFS('教师周课时量统计'!$E$3:$E$278,C20,'教师周课时量统计'!$D$3:$D$278,"外聘")</f>
        <v>2</v>
      </c>
      <c r="I20" s="44">
        <f>(_xlfn.SUMIFS('教师周课时量统计'!$N$4:$N$278,'教师周课时量统计'!$E$4:$E$278,C20,'教师周课时量统计'!$D$4:$D$278,"外聘"))/H20</f>
        <v>24</v>
      </c>
      <c r="J20" s="29">
        <f t="shared" si="0"/>
        <v>13</v>
      </c>
    </row>
    <row r="21" spans="1:10" s="38" customFormat="1" ht="19.5" customHeight="1">
      <c r="A21" s="29">
        <v>18</v>
      </c>
      <c r="B21" s="31" t="s">
        <v>1281</v>
      </c>
      <c r="C21" s="29" t="s">
        <v>1546</v>
      </c>
      <c r="D21" s="29">
        <f>_xlfn.COUNTIFS('教师周课时量统计'!$E$3:$E$278,C21,'教师周课时量统计'!$D$3:$D$278,"专职")</f>
        <v>2</v>
      </c>
      <c r="E21" s="44">
        <f>(_xlfn.SUMIFS('教师周课时量统计'!$N$4:$N$278,'教师周课时量统计'!$E$4:$E$278,C21,'教师周课时量统计'!$D$4:$D$278,"专职"))/D21</f>
        <v>19</v>
      </c>
      <c r="F21" s="29">
        <f>_xlfn.COUNTIFS('教师周课时量统计'!$E$3:$E$278,C21,'教师周课时量统计'!$D$3:$D$278,"兼职")</f>
        <v>6</v>
      </c>
      <c r="G21" s="44">
        <f>(_xlfn.SUMIFS('教师周课时量统计'!$N$4:$N$278,'教师周课时量统计'!$E$4:$E$278,C21,'教师周课时量统计'!$D$4:$D$278,"兼职"))/F21</f>
        <v>8.666666666666666</v>
      </c>
      <c r="H21" s="29">
        <f>_xlfn.COUNTIFS('教师周课时量统计'!$E$3:$E$278,C21,'教师周课时量统计'!$D$3:$D$278,"外聘")</f>
        <v>2</v>
      </c>
      <c r="I21" s="44">
        <f>(_xlfn.SUMIFS('教师周课时量统计'!$N$4:$N$278,'教师周课时量统计'!$E$4:$E$278,C21,'教师周课时量统计'!$D$4:$D$278,"外聘"))/H21</f>
        <v>6</v>
      </c>
      <c r="J21" s="29">
        <f t="shared" si="0"/>
        <v>10</v>
      </c>
    </row>
    <row r="22" spans="1:10" s="38" customFormat="1" ht="19.5" customHeight="1">
      <c r="A22" s="29">
        <v>19</v>
      </c>
      <c r="B22" s="31" t="s">
        <v>1281</v>
      </c>
      <c r="C22" s="29" t="s">
        <v>1547</v>
      </c>
      <c r="D22" s="29">
        <f>_xlfn.COUNTIFS('教师周课时量统计'!$E$3:$E$278,C22,'教师周课时量统计'!$D$3:$D$278,"专职")</f>
        <v>9</v>
      </c>
      <c r="E22" s="44">
        <f>(_xlfn.SUMIFS('教师周课时量统计'!$N$4:$N$278,'教师周课时量统计'!$E$4:$E$278,C22,'教师周课时量统计'!$D$4:$D$278,"专职"))/D22</f>
        <v>19.333333333333332</v>
      </c>
      <c r="F22" s="29">
        <f>_xlfn.COUNTIFS('教师周课时量统计'!$E$3:$E$278,C22,'教师周课时量统计'!$D$3:$D$278,"兼职")</f>
        <v>6</v>
      </c>
      <c r="G22" s="44">
        <f>(_xlfn.SUMIFS('教师周课时量统计'!$N$4:$N$278,'教师周课时量统计'!$E$4:$E$278,C22,'教师周课时量统计'!$D$4:$D$278,"兼职"))/F22</f>
        <v>3.6666666666666665</v>
      </c>
      <c r="H22" s="29">
        <f>_xlfn.COUNTIFS('教师周课时量统计'!$E$3:$E$278,C22,'教师周课时量统计'!$D$3:$D$278,"外聘")</f>
        <v>0</v>
      </c>
      <c r="I22" s="44">
        <v>0</v>
      </c>
      <c r="J22" s="29">
        <f t="shared" si="0"/>
        <v>15</v>
      </c>
    </row>
    <row r="23" spans="1:10" s="38" customFormat="1" ht="19.5" customHeight="1">
      <c r="A23" s="29">
        <v>20</v>
      </c>
      <c r="B23" s="31" t="s">
        <v>1568</v>
      </c>
      <c r="C23" s="29" t="s">
        <v>1549</v>
      </c>
      <c r="D23" s="29">
        <f>_xlfn.COUNTIFS('教师周课时量统计'!$E$3:$E$278,C23,'教师周课时量统计'!$D$3:$D$278,"专职")</f>
        <v>5</v>
      </c>
      <c r="E23" s="44">
        <f>(_xlfn.SUMIFS('教师周课时量统计'!$N$4:$N$278,'教师周课时量统计'!$E$4:$E$278,C23,'教师周课时量统计'!$D$4:$D$278,"专职"))/D23</f>
        <v>2.4</v>
      </c>
      <c r="F23" s="29">
        <f>_xlfn.COUNTIFS('教师周课时量统计'!$E$3:$E$278,C23,'教师周课时量统计'!$D$3:$D$278,"兼职")</f>
        <v>6</v>
      </c>
      <c r="G23" s="44">
        <f>(_xlfn.SUMIFS('教师周课时量统计'!$N$4:$N$278,'教师周课时量统计'!$E$4:$E$278,C23,'教师周课时量统计'!$D$4:$D$278,"兼职"))/F23</f>
        <v>1.3333333333333333</v>
      </c>
      <c r="H23" s="29">
        <f>_xlfn.COUNTIFS('教师周课时量统计'!$E$3:$E$278,C23,'教师周课时量统计'!$D$3:$D$278,"外聘")</f>
        <v>0</v>
      </c>
      <c r="I23" s="44">
        <v>0</v>
      </c>
      <c r="J23" s="29">
        <f t="shared" si="0"/>
        <v>11</v>
      </c>
    </row>
    <row r="24" spans="1:10" s="38" customFormat="1" ht="19.5" customHeight="1">
      <c r="A24" s="29">
        <v>21</v>
      </c>
      <c r="B24" s="31" t="s">
        <v>1568</v>
      </c>
      <c r="C24" s="29" t="s">
        <v>1548</v>
      </c>
      <c r="D24" s="29">
        <f>_xlfn.COUNTIFS('教师周课时量统计'!$E$3:$E$278,C24,'教师周课时量统计'!$D$3:$D$278,"专职")</f>
        <v>3</v>
      </c>
      <c r="E24" s="44">
        <f>(_xlfn.SUMIFS('教师周课时量统计'!$N$4:$N$278,'教师周课时量统计'!$E$4:$E$278,C24,'教师周课时量统计'!$D$4:$D$278,"专职"))/D24</f>
        <v>10</v>
      </c>
      <c r="F24" s="29">
        <f>_xlfn.COUNTIFS('教师周课时量统计'!$E$3:$E$278,C24,'教师周课时量统计'!$D$3:$D$278,"兼职")</f>
        <v>3</v>
      </c>
      <c r="G24" s="44">
        <f>(_xlfn.SUMIFS('教师周课时量统计'!$N$4:$N$278,'教师周课时量统计'!$E$4:$E$278,C24,'教师周课时量统计'!$D$4:$D$278,"兼职"))/F24</f>
        <v>0</v>
      </c>
      <c r="H24" s="29">
        <f>_xlfn.COUNTIFS('教师周课时量统计'!$E$3:$E$278,C24,'教师周课时量统计'!$D$3:$D$278,"外聘")</f>
        <v>0</v>
      </c>
      <c r="I24" s="44">
        <v>0</v>
      </c>
      <c r="J24" s="29">
        <f t="shared" si="0"/>
        <v>6</v>
      </c>
    </row>
    <row r="25" spans="1:10" s="38" customFormat="1" ht="19.5" customHeight="1">
      <c r="A25" s="29">
        <v>22</v>
      </c>
      <c r="B25" s="31" t="s">
        <v>1510</v>
      </c>
      <c r="C25" s="29" t="s">
        <v>1551</v>
      </c>
      <c r="D25" s="29">
        <f>_xlfn.COUNTIFS('教师周课时量统计'!$E$3:$E$278,C25,'教师周课时量统计'!$D$3:$D$278,"专职")</f>
        <v>8</v>
      </c>
      <c r="E25" s="44">
        <f>(_xlfn.SUMIFS('教师周课时量统计'!$N$4:$N$278,'教师周课时量统计'!$E$4:$E$278,C25,'教师周课时量统计'!$D$4:$D$278,"专职"))/D25</f>
        <v>16.75</v>
      </c>
      <c r="F25" s="29">
        <f>_xlfn.COUNTIFS('教师周课时量统计'!$E$3:$E$278,C25,'教师周课时量统计'!$D$3:$D$278,"兼职")</f>
        <v>15</v>
      </c>
      <c r="G25" s="44">
        <f>(_xlfn.SUMIFS('教师周课时量统计'!$N$4:$N$278,'教师周课时量统计'!$E$4:$E$278,C25,'教师周课时量统计'!$D$4:$D$278,"兼职"))/F25</f>
        <v>5.466666666666667</v>
      </c>
      <c r="H25" s="29">
        <f>_xlfn.COUNTIFS('教师周课时量统计'!$E$3:$E$278,C25,'教师周课时量统计'!$D$3:$D$278,"外聘")</f>
        <v>3</v>
      </c>
      <c r="I25" s="44">
        <f>(_xlfn.SUMIFS('教师周课时量统计'!$N$4:$N$278,'教师周课时量统计'!$E$4:$E$278,C25,'教师周课时量统计'!$D$4:$D$278,"外聘"))/H25</f>
        <v>22.666666666666668</v>
      </c>
      <c r="J25" s="29">
        <f t="shared" si="0"/>
        <v>26</v>
      </c>
    </row>
    <row r="26" spans="1:10" s="38" customFormat="1" ht="19.5" customHeight="1">
      <c r="A26" s="29">
        <v>23</v>
      </c>
      <c r="B26" s="31" t="s">
        <v>1510</v>
      </c>
      <c r="C26" s="29" t="s">
        <v>1552</v>
      </c>
      <c r="D26" s="29">
        <f>_xlfn.COUNTIFS('教师周课时量统计'!$E$3:$E$278,C26,'教师周课时量统计'!$D$3:$D$278,"专职")</f>
        <v>5</v>
      </c>
      <c r="E26" s="44">
        <f>(_xlfn.SUMIFS('教师周课时量统计'!$N$4:$N$278,'教师周课时量统计'!$E$4:$E$278,C26,'教师周课时量统计'!$D$4:$D$278,"专职"))/D26</f>
        <v>16</v>
      </c>
      <c r="F26" s="29">
        <f>_xlfn.COUNTIFS('教师周课时量统计'!$E$3:$E$278,C26,'教师周课时量统计'!$D$3:$D$278,"兼职")</f>
        <v>0</v>
      </c>
      <c r="G26" s="44">
        <v>0</v>
      </c>
      <c r="H26" s="29">
        <f>_xlfn.COUNTIFS('教师周课时量统计'!$E$3:$E$278,C26,'教师周课时量统计'!$D$3:$D$278,"外聘")</f>
        <v>0</v>
      </c>
      <c r="I26" s="44">
        <v>0</v>
      </c>
      <c r="J26" s="29">
        <f t="shared" si="0"/>
        <v>5</v>
      </c>
    </row>
    <row r="27" spans="1:10" s="38" customFormat="1" ht="19.5" customHeight="1">
      <c r="A27" s="29">
        <v>24</v>
      </c>
      <c r="B27" s="31" t="s">
        <v>1510</v>
      </c>
      <c r="C27" s="29" t="s">
        <v>1550</v>
      </c>
      <c r="D27" s="29">
        <f>_xlfn.COUNTIFS('教师周课时量统计'!$E$3:$E$278,C27,'教师周课时量统计'!$D$3:$D$278,"专职")</f>
        <v>6</v>
      </c>
      <c r="E27" s="44">
        <f>(_xlfn.SUMIFS('教师周课时量统计'!$N$4:$N$278,'教师周课时量统计'!$E$4:$E$278,C27,'教师周课时量统计'!$D$4:$D$278,"专职"))/D27</f>
        <v>16.666666666666668</v>
      </c>
      <c r="F27" s="29">
        <f>_xlfn.COUNTIFS('教师周课时量统计'!$E$3:$E$278,C27,'教师周课时量统计'!$D$3:$D$278,"兼职")</f>
        <v>0</v>
      </c>
      <c r="G27" s="44">
        <v>0</v>
      </c>
      <c r="H27" s="29">
        <f>_xlfn.COUNTIFS('教师周课时量统计'!$E$3:$E$278,C27,'教师周课时量统计'!$D$3:$D$278,"外聘")</f>
        <v>3</v>
      </c>
      <c r="I27" s="44">
        <f>(_xlfn.SUMIFS('教师周课时量统计'!$N$4:$N$278,'教师周课时量统计'!$E$4:$E$278,C27,'教师周课时量统计'!$D$4:$D$278,"外聘"))/H27</f>
        <v>13.333333333333334</v>
      </c>
      <c r="J27" s="29">
        <f t="shared" si="0"/>
        <v>9</v>
      </c>
    </row>
    <row r="28" spans="1:10" s="38" customFormat="1" ht="19.5" customHeight="1">
      <c r="A28" s="45" t="s">
        <v>1507</v>
      </c>
      <c r="B28" s="46"/>
      <c r="C28" s="47"/>
      <c r="D28" s="29">
        <f>SUM(D4:D27)</f>
        <v>172</v>
      </c>
      <c r="E28" s="44"/>
      <c r="F28" s="29">
        <f>SUM(F4:F27)</f>
        <v>80</v>
      </c>
      <c r="G28" s="44"/>
      <c r="H28" s="29">
        <f>SUM(H4:H27)</f>
        <v>22</v>
      </c>
      <c r="I28" s="44"/>
      <c r="J28" s="29">
        <f>SUM(J4:J27)</f>
        <v>274</v>
      </c>
    </row>
  </sheetData>
  <sheetProtection/>
  <mergeCells count="8">
    <mergeCell ref="A1:J1"/>
    <mergeCell ref="D2:E2"/>
    <mergeCell ref="F2:G2"/>
    <mergeCell ref="H2:I2"/>
    <mergeCell ref="A28:C28"/>
    <mergeCell ref="A2:A3"/>
    <mergeCell ref="B2:B3"/>
    <mergeCell ref="C2:C3"/>
  </mergeCells>
  <printOptions/>
  <pageMargins left="0.7086614173228347" right="0.7086614173228347" top="0" bottom="0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9"/>
  <sheetViews>
    <sheetView workbookViewId="0" topLeftCell="B185">
      <selection activeCell="B278" sqref="A278:IV278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14.57421875" style="0" customWidth="1"/>
    <col min="5" max="5" width="31.00390625" style="0" customWidth="1"/>
    <col min="7" max="7" width="8.00390625" style="23" customWidth="1"/>
    <col min="8" max="8" width="8.7109375" style="23" customWidth="1"/>
    <col min="9" max="9" width="9.140625" style="23" customWidth="1"/>
    <col min="10" max="10" width="8.00390625" style="23" customWidth="1"/>
    <col min="11" max="13" width="8.28125" style="23" customWidth="1"/>
    <col min="14" max="14" width="10.28125" style="23" customWidth="1"/>
  </cols>
  <sheetData>
    <row r="1" spans="1:14" ht="22.5">
      <c r="A1" s="24" t="s">
        <v>1569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2"/>
      <c r="M1" s="32"/>
      <c r="N1" s="32"/>
    </row>
    <row r="2" spans="1:14" ht="32.25" customHeight="1">
      <c r="A2" s="26" t="s">
        <v>1502</v>
      </c>
      <c r="B2" s="26" t="s">
        <v>1364</v>
      </c>
      <c r="C2" s="26" t="s">
        <v>1570</v>
      </c>
      <c r="D2" s="26" t="s">
        <v>1571</v>
      </c>
      <c r="E2" s="26" t="s">
        <v>1572</v>
      </c>
      <c r="F2" s="26" t="s">
        <v>1573</v>
      </c>
      <c r="G2" s="27" t="s">
        <v>1574</v>
      </c>
      <c r="H2" s="27" t="s">
        <v>3</v>
      </c>
      <c r="I2" s="27" t="s">
        <v>4</v>
      </c>
      <c r="J2" s="27" t="s">
        <v>5</v>
      </c>
      <c r="K2" s="27" t="s">
        <v>6</v>
      </c>
      <c r="L2" s="27" t="s">
        <v>7</v>
      </c>
      <c r="M2" s="27" t="s">
        <v>8</v>
      </c>
      <c r="N2" s="33" t="s">
        <v>1575</v>
      </c>
    </row>
    <row r="3" spans="1:14" ht="19.5" customHeight="1">
      <c r="A3" s="28">
        <v>1</v>
      </c>
      <c r="B3" s="29" t="s">
        <v>1305</v>
      </c>
      <c r="C3" s="5" t="str">
        <f>VLOOKUP(B3,'教师基础数据'!$B$2:$G4421,3,FALSE)</f>
        <v>信艺系</v>
      </c>
      <c r="D3" s="5" t="str">
        <f>VLOOKUP(B3,'教师基础数据'!$B$2:$G4421,4,FALSE)</f>
        <v>专职</v>
      </c>
      <c r="E3" s="5" t="str">
        <f>VLOOKUP(B3,'教师基础数据'!$B$2:$G4421,5,FALSE)</f>
        <v>数媒教研室</v>
      </c>
      <c r="F3" s="28">
        <f>COUNTIF(G3:M3,"&lt;&gt;0")</f>
        <v>4</v>
      </c>
      <c r="G3" s="30">
        <f>(IF(COUNTIF('课表'!$C$148:$C$310,B3)&gt;=2,1,COUNTIF('课表'!$C$148:$C$310,B3))+IF(COUNTIF('课表'!$D$148:$D$310,B3)&gt;=2,1,COUNTIF('课表'!D$148:$D$310,B3))+IF(COUNTIF('课表'!$E$148:$E$310,B3)&gt;=2,1,COUNTIF('课表'!$E$148:$E$310,B3))+IF(COUNTIF('课表'!$F$148:$F$310,B3)&gt;=2,1,COUNTIF('课表'!$F$148:$F$310,B3)))*2</f>
        <v>4</v>
      </c>
      <c r="H3" s="30">
        <f>(IF(COUNTIF('课表'!$G$148:$G$310,B3)&gt;=2,1,COUNTIF('课表'!$G$148:$G$310,B3))+IF(COUNTIF('课表'!$H$148:$H$310,B3)&gt;=2,1,COUNTIF('课表'!$H$148:$H$310,B3))+IF(COUNTIF('课表'!$I$148:$I$310,B3)&gt;=2,1,COUNTIF('课表'!$I$148:$I$310,B3))+IF(COUNTIF('课表'!$J$148:$J$310,B3)&gt;=2,1,COUNTIF('课表'!$J$148:$J$310,B3)))*2</f>
        <v>4</v>
      </c>
      <c r="I3" s="34">
        <f>(IF(COUNTIF('课表'!$K$148:$K$310,B3)&gt;=2,1,COUNTIF('课表'!$K$148:$K$310,B3))+IF(COUNTIF('课表'!$L$148:$L$310,B3)&gt;=2,1,COUNTIF('课表'!$L$148:$L$310,B3))+IF(COUNTIF('课表'!$M$148:$M$310,B3)&gt;=2,1,COUNTIF('课表'!$M$148:$M$310,B3))+IF(COUNTIF('课表'!$N$148:$N$310,B3)&gt;=2,1,COUNTIF('课表'!$N$148:$N$310,B3)))*2</f>
        <v>4</v>
      </c>
      <c r="J3" s="30">
        <f>(IF(COUNTIF('课表'!$O$148:$O$310,B3)&gt;=2,1,COUNTIF('课表'!$O$148:$O$310,B3))+IF(COUNTIF('课表'!$P$148:$P$310,B3)&gt;=2,1,COUNTIF('课表'!$P$148:$P$310,B3))+IF(COUNTIF('课表'!$Q$148:$Q$310,B3)&gt;=2,1,COUNTIF('课表'!$Q$148:$Q$310,B3))+IF(COUNTIF('课表'!$R$148:$R$310,B3)&gt;=2,1,COUNTIF('课表'!$R$148:$R$310,B3)))*2</f>
        <v>0</v>
      </c>
      <c r="K3" s="30">
        <f>(IF(COUNTIF('课表'!$S$148:$S$310,B3)&gt;=2,1,COUNTIF('课表'!$S$148:$S$310,B3))+IF(COUNTIF('课表'!$T$148:$T$310,B3)&gt;=2,1,COUNTIF('课表'!$T$148:$T$310,B3)))*2</f>
        <v>0</v>
      </c>
      <c r="L3" s="30">
        <f>(IF(COUNTIF('课表'!$U$148:$U$310,B3)&gt;=2,1,COUNTIF('课表'!$U$148:$U$310,B3))+IF(COUNTIF('课表'!$V$148:$V$310,B3)&gt;=2,1,COUNTIF('课表'!$V$148:$V$310,B3))+IF(COUNTIF('课表'!$W$148:$W$310,B3)&gt;=2,1,COUNTIF('课表'!$W$148:$W$310,B3))+IF(COUNTIF('课表'!$X$148:$X$310,B3)&gt;=2,1,COUNTIF('课表'!$X$148:$X$310,B3)))*2</f>
        <v>4</v>
      </c>
      <c r="M3" s="30">
        <f>(IF(COUNTIF('课表'!$Y$148:$Y$310,B3)&gt;=2,1,COUNTIF('课表'!$Y$148:$Y$310,B3))+IF(COUNTIF('课表'!$Z$148:$Z$310,B3)&gt;=2,1,COUNTIF('课表'!$Z$148:$Z$310,B3))+IF(COUNTIF('课表'!$AA$148:$AA$310,B3)&gt;=2,1,COUNTIF('课表'!$AA$148:$AA$310,B3))+IF(COUNTIF('课表'!$AB$148:$AB$310,B3)&gt;=2,1,COUNTIF('课表'!$AB$148:$AB$310,B3)))*2</f>
        <v>0</v>
      </c>
      <c r="N3" s="30">
        <f>SUM(G3:M3)</f>
        <v>16</v>
      </c>
    </row>
    <row r="4" spans="1:14" ht="19.5" customHeight="1">
      <c r="A4" s="28">
        <v>2</v>
      </c>
      <c r="B4" s="29" t="s">
        <v>1312</v>
      </c>
      <c r="C4" s="5" t="str">
        <f>VLOOKUP(B4,'教师基础数据'!$B$2:$G4470,3,FALSE)</f>
        <v>信艺系</v>
      </c>
      <c r="D4" s="5" t="str">
        <f>VLOOKUP(B4,'教师基础数据'!$B$2:$G4470,4,FALSE)</f>
        <v>专职</v>
      </c>
      <c r="E4" s="5" t="str">
        <f>VLOOKUP(B4,'教师基础数据'!$B$2:$G4470,5,FALSE)</f>
        <v>数媒教研室</v>
      </c>
      <c r="F4" s="28">
        <f aca="true" t="shared" si="0" ref="F4:F67">COUNTIF(G4:M4,"&lt;&gt;0")</f>
        <v>5</v>
      </c>
      <c r="G4" s="30">
        <f>(IF(COUNTIF('课表'!$C$148:$C$310,B4)&gt;=2,1,COUNTIF('课表'!$C$148:$C$310,B4))+IF(COUNTIF('课表'!$D$148:$D$310,B4)&gt;=2,1,COUNTIF('课表'!D$148:$D$310,B4))+IF(COUNTIF('课表'!$E$148:$E$310,B4)&gt;=2,1,COUNTIF('课表'!$E$148:$E$310,B4))+IF(COUNTIF('课表'!$F$148:$F$310,B4)&gt;=2,1,COUNTIF('课表'!$F$148:$F$310,B4)))*2</f>
        <v>4</v>
      </c>
      <c r="H4" s="30">
        <f>(IF(COUNTIF('课表'!$G$148:$G$310,B4)&gt;=2,1,COUNTIF('课表'!$G$148:$G$310,B4))+IF(COUNTIF('课表'!$H$148:$H$310,B4)&gt;=2,1,COUNTIF('课表'!$H$148:$H$310,B4))+IF(COUNTIF('课表'!$I$148:$I$310,B4)&gt;=2,1,COUNTIF('课表'!$I$148:$I$310,B4))+IF(COUNTIF('课表'!$J$148:$J$310,B4)&gt;=2,1,COUNTIF('课表'!$J$148:$J$310,B4)))*2</f>
        <v>8</v>
      </c>
      <c r="I4" s="34">
        <f>(IF(COUNTIF('课表'!$K$148:$K$310,B4)&gt;=2,1,COUNTIF('课表'!$K$148:$K$310,B4))+IF(COUNTIF('课表'!$L$148:$L$310,B4)&gt;=2,1,COUNTIF('课表'!$L$148:$L$310,B4))+IF(COUNTIF('课表'!$M$148:$M$310,B4)&gt;=2,1,COUNTIF('课表'!$M$148:$M$310,B4))+IF(COUNTIF('课表'!$N$148:$N$310,B4)&gt;=2,1,COUNTIF('课表'!$N$148:$N$310,B4)))*2</f>
        <v>4</v>
      </c>
      <c r="J4" s="30">
        <f>(IF(COUNTIF('课表'!$O$148:$O$310,B4)&gt;=2,1,COUNTIF('课表'!$O$148:$O$310,B4))+IF(COUNTIF('课表'!$P$148:$P$310,B4)&gt;=2,1,COUNTIF('课表'!$P$148:$P$310,B4))+IF(COUNTIF('课表'!$Q$148:$Q$310,B4)&gt;=2,1,COUNTIF('课表'!$Q$148:$Q$310,B4))+IF(COUNTIF('课表'!$R$148:$R$310,B4)&gt;=2,1,COUNTIF('课表'!$R$148:$R$310,B4)))*2</f>
        <v>0</v>
      </c>
      <c r="K4" s="30">
        <f>(IF(COUNTIF('课表'!$S$148:$S$310,B4)&gt;=2,1,COUNTIF('课表'!$S$148:$S$310,B4))+IF(COUNTIF('课表'!$T$148:$T$310,B4)&gt;=2,1,COUNTIF('课表'!$T$148:$T$310,B4)))*2</f>
        <v>4</v>
      </c>
      <c r="L4" s="30">
        <f>(IF(COUNTIF('课表'!$U$148:$U$310,B4)&gt;=2,1,COUNTIF('课表'!$U$148:$U$310,B4))+IF(COUNTIF('课表'!$V$148:$V$310,B4)&gt;=2,1,COUNTIF('课表'!$V$148:$V$310,B4))+IF(COUNTIF('课表'!$W$148:$W$310,B4)&gt;=2,1,COUNTIF('课表'!$W$148:$W$310,B4))+IF(COUNTIF('课表'!$X$148:$X$310,B4)&gt;=2,1,COUNTIF('课表'!$X$148:$X$310,B4)))*2</f>
        <v>0</v>
      </c>
      <c r="M4" s="30">
        <f>(IF(COUNTIF('课表'!$Y$148:$Y$310,B4)&gt;=2,1,COUNTIF('课表'!$Y$148:$Y$310,B4))+IF(COUNTIF('课表'!$Z$148:$Z$310,B4)&gt;=2,1,COUNTIF('课表'!$Z$148:$Z$310,B4))+IF(COUNTIF('课表'!$AA$148:$AA$310,B4)&gt;=2,1,COUNTIF('课表'!$AA$148:$AA$310,B4))+IF(COUNTIF('课表'!$AB$148:$AB$310,B4)&gt;=2,1,COUNTIF('课表'!$AB$148:$AB$310,B4)))*2</f>
        <v>4</v>
      </c>
      <c r="N4" s="30">
        <f aca="true" t="shared" si="1" ref="N4:N67">SUM(G4:M4)</f>
        <v>24</v>
      </c>
    </row>
    <row r="5" spans="1:14" ht="19.5" customHeight="1">
      <c r="A5" s="28">
        <v>3</v>
      </c>
      <c r="B5" s="29" t="s">
        <v>1183</v>
      </c>
      <c r="C5" s="5" t="str">
        <f>VLOOKUP(B5,'教师基础数据'!$B$2:$G4508,3,FALSE)</f>
        <v>信艺系</v>
      </c>
      <c r="D5" s="5" t="str">
        <f>VLOOKUP(B5,'教师基础数据'!$B$2:$G4508,4,FALSE)</f>
        <v>专职</v>
      </c>
      <c r="E5" s="5" t="str">
        <f>VLOOKUP(B5,'教师基础数据'!$B$2:$G4508,5,FALSE)</f>
        <v>数媒教研室</v>
      </c>
      <c r="F5" s="28">
        <f t="shared" si="0"/>
        <v>3</v>
      </c>
      <c r="G5" s="30">
        <f>(IF(COUNTIF('课表'!$C$148:$C$310,B5)&gt;=2,1,COUNTIF('课表'!$C$148:$C$310,B5))+IF(COUNTIF('课表'!$D$148:$D$310,B5)&gt;=2,1,COUNTIF('课表'!D$148:$D$310,B5))+IF(COUNTIF('课表'!$E$148:$E$310,B5)&gt;=2,1,COUNTIF('课表'!$E$148:$E$310,B5))+IF(COUNTIF('课表'!$F$148:$F$310,B5)&gt;=2,1,COUNTIF('课表'!$F$148:$F$310,B5)))*2</f>
        <v>0</v>
      </c>
      <c r="H5" s="30">
        <f>(IF(COUNTIF('课表'!$G$148:$G$310,B5)&gt;=2,1,COUNTIF('课表'!$G$148:$G$310,B5))+IF(COUNTIF('课表'!$H$148:$H$310,B5)&gt;=2,1,COUNTIF('课表'!$H$148:$H$310,B5))+IF(COUNTIF('课表'!$I$148:$I$310,B5)&gt;=2,1,COUNTIF('课表'!$I$148:$I$310,B5))+IF(COUNTIF('课表'!$J$148:$J$310,B5)&gt;=2,1,COUNTIF('课表'!$J$148:$J$310,B5)))*2</f>
        <v>0</v>
      </c>
      <c r="I5" s="34">
        <f>(IF(COUNTIF('课表'!$K$148:$K$310,B5)&gt;=2,1,COUNTIF('课表'!$K$148:$K$310,B5))+IF(COUNTIF('课表'!$L$148:$L$310,B5)&gt;=2,1,COUNTIF('课表'!$L$148:$L$310,B5))+IF(COUNTIF('课表'!$M$148:$M$310,B5)&gt;=2,1,COUNTIF('课表'!$M$148:$M$310,B5))+IF(COUNTIF('课表'!$N$148:$N$310,B5)&gt;=2,1,COUNTIF('课表'!$N$148:$N$310,B5)))*2</f>
        <v>8</v>
      </c>
      <c r="J5" s="30">
        <f>(IF(COUNTIF('课表'!$O$148:$O$310,B5)&gt;=2,1,COUNTIF('课表'!$O$148:$O$310,B5))+IF(COUNTIF('课表'!$P$148:$P$310,B5)&gt;=2,1,COUNTIF('课表'!$P$148:$P$310,B5))+IF(COUNTIF('课表'!$Q$148:$Q$310,B5)&gt;=2,1,COUNTIF('课表'!$Q$148:$Q$310,B5))+IF(COUNTIF('课表'!$R$148:$R$310,B5)&gt;=2,1,COUNTIF('课表'!$R$148:$R$310,B5)))*2</f>
        <v>8</v>
      </c>
      <c r="K5" s="30">
        <f>(IF(COUNTIF('课表'!$S$148:$S$310,B5)&gt;=2,1,COUNTIF('课表'!$S$148:$S$310,B5))+IF(COUNTIF('课表'!$T$148:$T$310,B5)&gt;=2,1,COUNTIF('课表'!$T$148:$T$310,B5)))*2</f>
        <v>4</v>
      </c>
      <c r="L5" s="30">
        <f>(IF(COUNTIF('课表'!$U$148:$U$310,B5)&gt;=2,1,COUNTIF('课表'!$U$148:$U$310,B5))+IF(COUNTIF('课表'!$V$148:$V$310,B5)&gt;=2,1,COUNTIF('课表'!$V$148:$V$310,B5))+IF(COUNTIF('课表'!$W$148:$W$310,B5)&gt;=2,1,COUNTIF('课表'!$W$148:$W$310,B5))+IF(COUNTIF('课表'!$X$148:$X$310,B5)&gt;=2,1,COUNTIF('课表'!$X$148:$X$310,B5)))*2</f>
        <v>0</v>
      </c>
      <c r="M5" s="30">
        <f>(IF(COUNTIF('课表'!$Y$148:$Y$310,B5)&gt;=2,1,COUNTIF('课表'!$Y$148:$Y$310,B5))+IF(COUNTIF('课表'!$Z$148:$Z$310,B5)&gt;=2,1,COUNTIF('课表'!$Z$148:$Z$310,B5))+IF(COUNTIF('课表'!$AA$148:$AA$310,B5)&gt;=2,1,COUNTIF('课表'!$AA$148:$AA$310,B5))+IF(COUNTIF('课表'!$AB$148:$AB$310,B5)&gt;=2,1,COUNTIF('课表'!$AB$148:$AB$310,B5)))*2</f>
        <v>0</v>
      </c>
      <c r="N5" s="30">
        <f t="shared" si="1"/>
        <v>20</v>
      </c>
    </row>
    <row r="6" spans="1:14" ht="19.5" customHeight="1">
      <c r="A6" s="28">
        <v>4</v>
      </c>
      <c r="B6" s="29" t="s">
        <v>1184</v>
      </c>
      <c r="C6" s="5" t="str">
        <f>VLOOKUP(B6,'教师基础数据'!$B$2:$G4723,3,FALSE)</f>
        <v>信艺系</v>
      </c>
      <c r="D6" s="5" t="str">
        <f>VLOOKUP(B6,'教师基础数据'!$B$2:$G4723,4,FALSE)</f>
        <v>专职</v>
      </c>
      <c r="E6" s="5" t="str">
        <f>VLOOKUP(B6,'教师基础数据'!$B$2:$G4723,5,FALSE)</f>
        <v>数媒教研室</v>
      </c>
      <c r="F6" s="28">
        <f t="shared" si="0"/>
        <v>4</v>
      </c>
      <c r="G6" s="30">
        <f>(IF(COUNTIF('课表'!$C$148:$C$310,B6)&gt;=2,1,COUNTIF('课表'!$C$148:$C$310,B6))+IF(COUNTIF('课表'!$D$148:$D$310,B6)&gt;=2,1,COUNTIF('课表'!D$148:$D$310,B6))+IF(COUNTIF('课表'!$E$148:$E$310,B6)&gt;=2,1,COUNTIF('课表'!$E$148:$E$310,B6))+IF(COUNTIF('课表'!$F$148:$F$310,B6)&gt;=2,1,COUNTIF('课表'!$F$148:$F$310,B6)))*2</f>
        <v>4</v>
      </c>
      <c r="H6" s="30">
        <f>(IF(COUNTIF('课表'!$G$148:$G$310,B6)&gt;=2,1,COUNTIF('课表'!$G$148:$G$310,B6))+IF(COUNTIF('课表'!$H$148:$H$310,B6)&gt;=2,1,COUNTIF('课表'!$H$148:$H$310,B6))+IF(COUNTIF('课表'!$I$148:$I$310,B6)&gt;=2,1,COUNTIF('课表'!$I$148:$I$310,B6))+IF(COUNTIF('课表'!$J$148:$J$310,B6)&gt;=2,1,COUNTIF('课表'!$J$148:$J$310,B6)))*2</f>
        <v>4</v>
      </c>
      <c r="I6" s="34">
        <f>(IF(COUNTIF('课表'!$K$148:$K$310,B6)&gt;=2,1,COUNTIF('课表'!$K$148:$K$310,B6))+IF(COUNTIF('课表'!$L$148:$L$310,B6)&gt;=2,1,COUNTIF('课表'!$L$148:$L$310,B6))+IF(COUNTIF('课表'!$M$148:$M$310,B6)&gt;=2,1,COUNTIF('课表'!$M$148:$M$310,B6))+IF(COUNTIF('课表'!$N$148:$N$310,B6)&gt;=2,1,COUNTIF('课表'!$N$148:$N$310,B6)))*2</f>
        <v>8</v>
      </c>
      <c r="J6" s="30">
        <f>(IF(COUNTIF('课表'!$O$148:$O$310,B6)&gt;=2,1,COUNTIF('课表'!$O$148:$O$310,B6))+IF(COUNTIF('课表'!$P$148:$P$310,B6)&gt;=2,1,COUNTIF('课表'!$P$148:$P$310,B6))+IF(COUNTIF('课表'!$Q$148:$Q$310,B6)&gt;=2,1,COUNTIF('课表'!$Q$148:$Q$310,B6))+IF(COUNTIF('课表'!$R$148:$R$310,B6)&gt;=2,1,COUNTIF('课表'!$R$148:$R$310,B6)))*2</f>
        <v>4</v>
      </c>
      <c r="K6" s="30">
        <f>(IF(COUNTIF('课表'!$S$148:$S$310,B6)&gt;=2,1,COUNTIF('课表'!$S$148:$S$310,B6))+IF(COUNTIF('课表'!$T$148:$T$310,B6)&gt;=2,1,COUNTIF('课表'!$T$148:$T$310,B6)))*2</f>
        <v>0</v>
      </c>
      <c r="L6" s="30">
        <f>(IF(COUNTIF('课表'!$U$148:$U$310,B6)&gt;=2,1,COUNTIF('课表'!$U$148:$U$310,B6))+IF(COUNTIF('课表'!$V$148:$V$310,B6)&gt;=2,1,COUNTIF('课表'!$V$148:$V$310,B6))+IF(COUNTIF('课表'!$W$148:$W$310,B6)&gt;=2,1,COUNTIF('课表'!$W$148:$W$310,B6))+IF(COUNTIF('课表'!$X$148:$X$310,B6)&gt;=2,1,COUNTIF('课表'!$X$148:$X$310,B6)))*2</f>
        <v>0</v>
      </c>
      <c r="M6" s="30">
        <f>(IF(COUNTIF('课表'!$Y$148:$Y$310,B6)&gt;=2,1,COUNTIF('课表'!$Y$148:$Y$310,B6))+IF(COUNTIF('课表'!$Z$148:$Z$310,B6)&gt;=2,1,COUNTIF('课表'!$Z$148:$Z$310,B6))+IF(COUNTIF('课表'!$AA$148:$AA$310,B6)&gt;=2,1,COUNTIF('课表'!$AA$148:$AA$310,B6))+IF(COUNTIF('课表'!$AB$148:$AB$310,B6)&gt;=2,1,COUNTIF('课表'!$AB$148:$AB$310,B6)))*2</f>
        <v>0</v>
      </c>
      <c r="N6" s="30">
        <f t="shared" si="1"/>
        <v>20</v>
      </c>
    </row>
    <row r="7" spans="1:14" ht="19.5" customHeight="1">
      <c r="A7" s="28">
        <v>5</v>
      </c>
      <c r="B7" s="29" t="s">
        <v>1310</v>
      </c>
      <c r="C7" s="5" t="str">
        <f>VLOOKUP(B7,'教师基础数据'!$B$2:$G4720,3,FALSE)</f>
        <v>信艺系</v>
      </c>
      <c r="D7" s="5" t="str">
        <f>VLOOKUP(B7,'教师基础数据'!$B$2:$G4720,4,FALSE)</f>
        <v>专职</v>
      </c>
      <c r="E7" s="5" t="str">
        <f>VLOOKUP(B7,'教师基础数据'!$B$2:$G4720,5,FALSE)</f>
        <v>数媒教研室</v>
      </c>
      <c r="F7" s="28">
        <f t="shared" si="0"/>
        <v>5</v>
      </c>
      <c r="G7" s="30">
        <f>(IF(COUNTIF('课表'!$C$148:$C$310,B7)&gt;=2,1,COUNTIF('课表'!$C$148:$C$310,B7))+IF(COUNTIF('课表'!$D$148:$D$310,B7)&gt;=2,1,COUNTIF('课表'!D$148:$D$310,B7))+IF(COUNTIF('课表'!$E$148:$E$310,B7)&gt;=2,1,COUNTIF('课表'!$E$148:$E$310,B7))+IF(COUNTIF('课表'!$F$148:$F$310,B7)&gt;=2,1,COUNTIF('课表'!$F$148:$F$310,B7)))*2</f>
        <v>4</v>
      </c>
      <c r="H7" s="30">
        <f>(IF(COUNTIF('课表'!$G$148:$G$310,B7)&gt;=2,1,COUNTIF('课表'!$G$148:$G$310,B7))+IF(COUNTIF('课表'!$H$148:$H$310,B7)&gt;=2,1,COUNTIF('课表'!$H$148:$H$310,B7))+IF(COUNTIF('课表'!$I$148:$I$310,B7)&gt;=2,1,COUNTIF('课表'!$I$148:$I$310,B7))+IF(COUNTIF('课表'!$J$148:$J$310,B7)&gt;=2,1,COUNTIF('课表'!$J$148:$J$310,B7)))*2</f>
        <v>4</v>
      </c>
      <c r="I7" s="34">
        <f>(IF(COUNTIF('课表'!$K$148:$K$310,B7)&gt;=2,1,COUNTIF('课表'!$K$148:$K$310,B7))+IF(COUNTIF('课表'!$L$148:$L$310,B7)&gt;=2,1,COUNTIF('课表'!$L$148:$L$310,B7))+IF(COUNTIF('课表'!$M$148:$M$310,B7)&gt;=2,1,COUNTIF('课表'!$M$148:$M$310,B7))+IF(COUNTIF('课表'!$N$148:$N$310,B7)&gt;=2,1,COUNTIF('课表'!$N$148:$N$310,B7)))*2</f>
        <v>4</v>
      </c>
      <c r="J7" s="30">
        <f>(IF(COUNTIF('课表'!$O$148:$O$310,B7)&gt;=2,1,COUNTIF('课表'!$O$148:$O$310,B7))+IF(COUNTIF('课表'!$P$148:$P$310,B7)&gt;=2,1,COUNTIF('课表'!$P$148:$P$310,B7))+IF(COUNTIF('课表'!$Q$148:$Q$310,B7)&gt;=2,1,COUNTIF('课表'!$Q$148:$Q$310,B7))+IF(COUNTIF('课表'!$R$148:$R$310,B7)&gt;=2,1,COUNTIF('课表'!$R$148:$R$310,B7)))*2</f>
        <v>0</v>
      </c>
      <c r="K7" s="30">
        <f>(IF(COUNTIF('课表'!$S$148:$S$310,B7)&gt;=2,1,COUNTIF('课表'!$S$148:$S$310,B7))+IF(COUNTIF('课表'!$T$148:$T$310,B7)&gt;=2,1,COUNTIF('课表'!$T$148:$T$310,B7)))*2</f>
        <v>0</v>
      </c>
      <c r="L7" s="30">
        <f>(IF(COUNTIF('课表'!$U$148:$U$310,B7)&gt;=2,1,COUNTIF('课表'!$U$148:$U$310,B7))+IF(COUNTIF('课表'!$V$148:$V$310,B7)&gt;=2,1,COUNTIF('课表'!$V$148:$V$310,B7))+IF(COUNTIF('课表'!$W$148:$W$310,B7)&gt;=2,1,COUNTIF('课表'!$W$148:$W$310,B7))+IF(COUNTIF('课表'!$X$148:$X$310,B7)&gt;=2,1,COUNTIF('课表'!$X$148:$X$310,B7)))*2</f>
        <v>4</v>
      </c>
      <c r="M7" s="30">
        <f>(IF(COUNTIF('课表'!$Y$148:$Y$310,B7)&gt;=2,1,COUNTIF('课表'!$Y$148:$Y$310,B7))+IF(COUNTIF('课表'!$Z$148:$Z$310,B7)&gt;=2,1,COUNTIF('课表'!$Z$148:$Z$310,B7))+IF(COUNTIF('课表'!$AA$148:$AA$310,B7)&gt;=2,1,COUNTIF('课表'!$AA$148:$AA$310,B7))+IF(COUNTIF('课表'!$AB$148:$AB$310,B7)&gt;=2,1,COUNTIF('课表'!$AB$148:$AB$310,B7)))*2</f>
        <v>4</v>
      </c>
      <c r="N7" s="30">
        <f t="shared" si="1"/>
        <v>20</v>
      </c>
    </row>
    <row r="8" spans="1:14" ht="19.5" customHeight="1">
      <c r="A8" s="28">
        <v>6</v>
      </c>
      <c r="B8" s="29" t="s">
        <v>1316</v>
      </c>
      <c r="C8" s="5" t="str">
        <f>VLOOKUP(B8,'教师基础数据'!$B$2:$G4650,3,FALSE)</f>
        <v>信艺系</v>
      </c>
      <c r="D8" s="5" t="str">
        <f>VLOOKUP(B8,'教师基础数据'!$B$2:$G4650,4,FALSE)</f>
        <v>专职</v>
      </c>
      <c r="E8" s="5" t="str">
        <f>VLOOKUP(B8,'教师基础数据'!$B$2:$G4650,5,FALSE)</f>
        <v>数媒教研室</v>
      </c>
      <c r="F8" s="28">
        <f t="shared" si="0"/>
        <v>2</v>
      </c>
      <c r="G8" s="30">
        <f>(IF(COUNTIF('课表'!$C$148:$C$310,B8)&gt;=2,1,COUNTIF('课表'!$C$148:$C$310,B8))+IF(COUNTIF('课表'!$D$148:$D$310,B8)&gt;=2,1,COUNTIF('课表'!D$148:$D$310,B8))+IF(COUNTIF('课表'!$E$148:$E$310,B8)&gt;=2,1,COUNTIF('课表'!$E$148:$E$310,B8))+IF(COUNTIF('课表'!$F$148:$F$310,B8)&gt;=2,1,COUNTIF('课表'!$F$148:$F$310,B8)))*2</f>
        <v>8</v>
      </c>
      <c r="H8" s="30">
        <f>(IF(COUNTIF('课表'!$G$148:$G$310,B8)&gt;=2,1,COUNTIF('课表'!$G$148:$G$310,B8))+IF(COUNTIF('课表'!$H$148:$H$310,B8)&gt;=2,1,COUNTIF('课表'!$H$148:$H$310,B8))+IF(COUNTIF('课表'!$I$148:$I$310,B8)&gt;=2,1,COUNTIF('课表'!$I$148:$I$310,B8))+IF(COUNTIF('课表'!$J$148:$J$310,B8)&gt;=2,1,COUNTIF('课表'!$J$148:$J$310,B8)))*2</f>
        <v>8</v>
      </c>
      <c r="I8" s="34">
        <f>(IF(COUNTIF('课表'!$K$148:$K$310,B8)&gt;=2,1,COUNTIF('课表'!$K$148:$K$310,B8))+IF(COUNTIF('课表'!$L$148:$L$310,B8)&gt;=2,1,COUNTIF('课表'!$L$148:$L$310,B8))+IF(COUNTIF('课表'!$M$148:$M$310,B8)&gt;=2,1,COUNTIF('课表'!$M$148:$M$310,B8))+IF(COUNTIF('课表'!$N$148:$N$310,B8)&gt;=2,1,COUNTIF('课表'!$N$148:$N$310,B8)))*2</f>
        <v>0</v>
      </c>
      <c r="J8" s="30">
        <f>(IF(COUNTIF('课表'!$O$148:$O$310,B8)&gt;=2,1,COUNTIF('课表'!$O$148:$O$310,B8))+IF(COUNTIF('课表'!$P$148:$P$310,B8)&gt;=2,1,COUNTIF('课表'!$P$148:$P$310,B8))+IF(COUNTIF('课表'!$Q$148:$Q$310,B8)&gt;=2,1,COUNTIF('课表'!$Q$148:$Q$310,B8))+IF(COUNTIF('课表'!$R$148:$R$310,B8)&gt;=2,1,COUNTIF('课表'!$R$148:$R$310,B8)))*2</f>
        <v>0</v>
      </c>
      <c r="K8" s="30">
        <f>(IF(COUNTIF('课表'!$S$148:$S$310,B8)&gt;=2,1,COUNTIF('课表'!$S$148:$S$310,B8))+IF(COUNTIF('课表'!$T$148:$T$310,B8)&gt;=2,1,COUNTIF('课表'!$T$148:$T$310,B8)))*2</f>
        <v>0</v>
      </c>
      <c r="L8" s="30">
        <f>(IF(COUNTIF('课表'!$U$148:$U$310,B8)&gt;=2,1,COUNTIF('课表'!$U$148:$U$310,B8))+IF(COUNTIF('课表'!$V$148:$V$310,B8)&gt;=2,1,COUNTIF('课表'!$V$148:$V$310,B8))+IF(COUNTIF('课表'!$W$148:$W$310,B8)&gt;=2,1,COUNTIF('课表'!$W$148:$W$310,B8))+IF(COUNTIF('课表'!$X$148:$X$310,B8)&gt;=2,1,COUNTIF('课表'!$X$148:$X$310,B8)))*2</f>
        <v>0</v>
      </c>
      <c r="M8" s="30">
        <f>(IF(COUNTIF('课表'!$Y$148:$Y$310,B8)&gt;=2,1,COUNTIF('课表'!$Y$148:$Y$310,B8))+IF(COUNTIF('课表'!$Z$148:$Z$310,B8)&gt;=2,1,COUNTIF('课表'!$Z$148:$Z$310,B8))+IF(COUNTIF('课表'!$AA$148:$AA$310,B8)&gt;=2,1,COUNTIF('课表'!$AA$148:$AA$310,B8))+IF(COUNTIF('课表'!$AB$148:$AB$310,B8)&gt;=2,1,COUNTIF('课表'!$AB$148:$AB$310,B8)))*2</f>
        <v>0</v>
      </c>
      <c r="N8" s="30">
        <f t="shared" si="1"/>
        <v>16</v>
      </c>
    </row>
    <row r="9" spans="1:14" ht="19.5" customHeight="1">
      <c r="A9" s="28">
        <v>7</v>
      </c>
      <c r="B9" s="29" t="s">
        <v>1576</v>
      </c>
      <c r="C9" s="5" t="str">
        <f>VLOOKUP(B9,'教师基础数据'!$B$2:$G4685,3,FALSE)</f>
        <v>信艺系</v>
      </c>
      <c r="D9" s="5" t="str">
        <f>VLOOKUP(B9,'教师基础数据'!$B$2:$G4685,4,FALSE)</f>
        <v>外聘</v>
      </c>
      <c r="E9" s="5" t="str">
        <f>VLOOKUP(B9,'教师基础数据'!$B$2:$G4685,5,FALSE)</f>
        <v>数媒教研室</v>
      </c>
      <c r="F9" s="28">
        <f t="shared" si="0"/>
        <v>0</v>
      </c>
      <c r="G9" s="30">
        <f>(IF(COUNTIF('课表'!$C$148:$C$310,B9)&gt;=2,1,COUNTIF('课表'!$C$148:$C$310,B9))+IF(COUNTIF('课表'!$D$148:$D$310,B9)&gt;=2,1,COUNTIF('课表'!D$148:$D$310,B9))+IF(COUNTIF('课表'!$E$148:$E$310,B9)&gt;=2,1,COUNTIF('课表'!$E$148:$E$310,B9))+IF(COUNTIF('课表'!$F$148:$F$310,B9)&gt;=2,1,COUNTIF('课表'!$F$148:$F$310,B9)))*2</f>
        <v>0</v>
      </c>
      <c r="H9" s="30">
        <f>(IF(COUNTIF('课表'!$G$148:$G$310,B9)&gt;=2,1,COUNTIF('课表'!$G$148:$G$310,B9))+IF(COUNTIF('课表'!$H$148:$H$310,B9)&gt;=2,1,COUNTIF('课表'!$H$148:$H$310,B9))+IF(COUNTIF('课表'!$I$148:$I$310,B9)&gt;=2,1,COUNTIF('课表'!$I$148:$I$310,B9))+IF(COUNTIF('课表'!$J$148:$J$310,B9)&gt;=2,1,COUNTIF('课表'!$J$148:$J$310,B9)))*2</f>
        <v>0</v>
      </c>
      <c r="I9" s="34">
        <f>(IF(COUNTIF('课表'!$K$148:$K$310,B9)&gt;=2,1,COUNTIF('课表'!$K$148:$K$310,B9))+IF(COUNTIF('课表'!$L$148:$L$310,B9)&gt;=2,1,COUNTIF('课表'!$L$148:$L$310,B9))+IF(COUNTIF('课表'!$M$148:$M$310,B9)&gt;=2,1,COUNTIF('课表'!$M$148:$M$310,B9))+IF(COUNTIF('课表'!$N$148:$N$310,B9)&gt;=2,1,COUNTIF('课表'!$N$148:$N$310,B9)))*2</f>
        <v>0</v>
      </c>
      <c r="J9" s="30">
        <f>(IF(COUNTIF('课表'!$O$148:$O$310,B9)&gt;=2,1,COUNTIF('课表'!$O$148:$O$310,B9))+IF(COUNTIF('课表'!$P$148:$P$310,B9)&gt;=2,1,COUNTIF('课表'!$P$148:$P$310,B9))+IF(COUNTIF('课表'!$Q$148:$Q$310,B9)&gt;=2,1,COUNTIF('课表'!$Q$148:$Q$310,B9))+IF(COUNTIF('课表'!$R$148:$R$310,B9)&gt;=2,1,COUNTIF('课表'!$R$148:$R$310,B9)))*2</f>
        <v>0</v>
      </c>
      <c r="K9" s="30">
        <f>(IF(COUNTIF('课表'!$S$148:$S$310,B9)&gt;=2,1,COUNTIF('课表'!$S$148:$S$310,B9))+IF(COUNTIF('课表'!$T$148:$T$310,B9)&gt;=2,1,COUNTIF('课表'!$T$148:$T$310,B9)))*2</f>
        <v>0</v>
      </c>
      <c r="L9" s="30">
        <f>(IF(COUNTIF('课表'!$U$148:$U$310,B9)&gt;=2,1,COUNTIF('课表'!$U$148:$U$310,B9))+IF(COUNTIF('课表'!$V$148:$V$310,B9)&gt;=2,1,COUNTIF('课表'!$V$148:$V$310,B9))+IF(COUNTIF('课表'!$W$148:$W$310,B9)&gt;=2,1,COUNTIF('课表'!$W$148:$W$310,B9))+IF(COUNTIF('课表'!$X$148:$X$310,B9)&gt;=2,1,COUNTIF('课表'!$X$148:$X$310,B9)))*2</f>
        <v>0</v>
      </c>
      <c r="M9" s="30">
        <f>(IF(COUNTIF('课表'!$Y$148:$Y$310,B9)&gt;=2,1,COUNTIF('课表'!$Y$148:$Y$310,B9))+IF(COUNTIF('课表'!$Z$148:$Z$310,B9)&gt;=2,1,COUNTIF('课表'!$Z$148:$Z$310,B9))+IF(COUNTIF('课表'!$AA$148:$AA$310,B9)&gt;=2,1,COUNTIF('课表'!$AA$148:$AA$310,B9))+IF(COUNTIF('课表'!$AB$148:$AB$310,B9)&gt;=2,1,COUNTIF('课表'!$AB$148:$AB$310,B9)))*2</f>
        <v>0</v>
      </c>
      <c r="N9" s="30">
        <f t="shared" si="1"/>
        <v>0</v>
      </c>
    </row>
    <row r="10" spans="1:14" ht="19.5" customHeight="1">
      <c r="A10" s="28">
        <v>8</v>
      </c>
      <c r="B10" s="29" t="s">
        <v>1141</v>
      </c>
      <c r="C10" s="5" t="str">
        <f>VLOOKUP(B10,'教师基础数据'!$B$2:$G4453,3,FALSE)</f>
        <v>信艺系</v>
      </c>
      <c r="D10" s="5" t="str">
        <f>VLOOKUP(B10,'教师基础数据'!$B$2:$G4453,4,FALSE)</f>
        <v>外聘</v>
      </c>
      <c r="E10" s="5" t="str">
        <f>VLOOKUP(B10,'教师基础数据'!$B$2:$G4453,5,FALSE)</f>
        <v>数媒教研室</v>
      </c>
      <c r="F10" s="28">
        <f t="shared" si="0"/>
        <v>7</v>
      </c>
      <c r="G10" s="30">
        <f>(IF(COUNTIF('课表'!$C$148:$C$310,B10)&gt;=2,1,COUNTIF('课表'!$C$148:$C$310,B10))+IF(COUNTIF('课表'!$D$148:$D$310,B10)&gt;=2,1,COUNTIF('课表'!D$148:$D$310,B10))+IF(COUNTIF('课表'!$E$148:$E$310,B10)&gt;=2,1,COUNTIF('课表'!$E$148:$E$310,B10))+IF(COUNTIF('课表'!$F$148:$F$310,B10)&gt;=2,1,COUNTIF('课表'!$F$148:$F$310,B10)))*2</f>
        <v>4</v>
      </c>
      <c r="H10" s="30">
        <f>(IF(COUNTIF('课表'!$G$148:$G$310,B10)&gt;=2,1,COUNTIF('课表'!$G$148:$G$310,B10))+IF(COUNTIF('课表'!$H$148:$H$310,B10)&gt;=2,1,COUNTIF('课表'!$H$148:$H$310,B10))+IF(COUNTIF('课表'!$I$148:$I$310,B10)&gt;=2,1,COUNTIF('课表'!$I$148:$I$310,B10))+IF(COUNTIF('课表'!$J$148:$J$310,B10)&gt;=2,1,COUNTIF('课表'!$J$148:$J$310,B10)))*2</f>
        <v>4</v>
      </c>
      <c r="I10" s="34">
        <f>(IF(COUNTIF('课表'!$K$148:$K$310,B10)&gt;=2,1,COUNTIF('课表'!$K$148:$K$310,B10))+IF(COUNTIF('课表'!$L$148:$L$310,B10)&gt;=2,1,COUNTIF('课表'!$L$148:$L$310,B10))+IF(COUNTIF('课表'!$M$148:$M$310,B10)&gt;=2,1,COUNTIF('课表'!$M$148:$M$310,B10))+IF(COUNTIF('课表'!$N$148:$N$310,B10)&gt;=2,1,COUNTIF('课表'!$N$148:$N$310,B10)))*2</f>
        <v>8</v>
      </c>
      <c r="J10" s="30">
        <f>(IF(COUNTIF('课表'!$O$148:$O$310,B10)&gt;=2,1,COUNTIF('课表'!$O$148:$O$310,B10))+IF(COUNTIF('课表'!$P$148:$P$310,B10)&gt;=2,1,COUNTIF('课表'!$P$148:$P$310,B10))+IF(COUNTIF('课表'!$Q$148:$Q$310,B10)&gt;=2,1,COUNTIF('课表'!$Q$148:$Q$310,B10))+IF(COUNTIF('课表'!$R$148:$R$310,B10)&gt;=2,1,COUNTIF('课表'!$R$148:$R$310,B10)))*2</f>
        <v>4</v>
      </c>
      <c r="K10" s="30">
        <f>(IF(COUNTIF('课表'!$S$148:$S$310,B10)&gt;=2,1,COUNTIF('课表'!$S$148:$S$310,B10))+IF(COUNTIF('课表'!$T$148:$T$310,B10)&gt;=2,1,COUNTIF('课表'!$T$148:$T$310,B10)))*2</f>
        <v>4</v>
      </c>
      <c r="L10" s="30">
        <f>(IF(COUNTIF('课表'!$U$148:$U$310,B10)&gt;=2,1,COUNTIF('课表'!$U$148:$U$310,B10))+IF(COUNTIF('课表'!$V$148:$V$310,B10)&gt;=2,1,COUNTIF('课表'!$V$148:$V$310,B10))+IF(COUNTIF('课表'!$W$148:$W$310,B10)&gt;=2,1,COUNTIF('课表'!$W$148:$W$310,B10))+IF(COUNTIF('课表'!$X$148:$X$310,B10)&gt;=2,1,COUNTIF('课表'!$X$148:$X$310,B10)))*2</f>
        <v>8</v>
      </c>
      <c r="M10" s="30">
        <f>(IF(COUNTIF('课表'!$Y$148:$Y$310,B10)&gt;=2,1,COUNTIF('课表'!$Y$148:$Y$310,B10))+IF(COUNTIF('课表'!$Z$148:$Z$310,B10)&gt;=2,1,COUNTIF('课表'!$Z$148:$Z$310,B10))+IF(COUNTIF('课表'!$AA$148:$AA$310,B10)&gt;=2,1,COUNTIF('课表'!$AA$148:$AA$310,B10))+IF(COUNTIF('课表'!$AB$148:$AB$310,B10)&gt;=2,1,COUNTIF('课表'!$AB$148:$AB$310,B10)))*2</f>
        <v>8</v>
      </c>
      <c r="N10" s="30">
        <f t="shared" si="1"/>
        <v>40</v>
      </c>
    </row>
    <row r="11" spans="1:14" ht="19.5" customHeight="1">
      <c r="A11" s="28">
        <v>9</v>
      </c>
      <c r="B11" s="31" t="s">
        <v>1577</v>
      </c>
      <c r="C11" s="5" t="str">
        <f>VLOOKUP(B11,'教师基础数据'!$B$2:$G4454,3,FALSE)</f>
        <v>电子系</v>
      </c>
      <c r="D11" s="5" t="str">
        <f>VLOOKUP(B11,'教师基础数据'!$B$2:$G4454,4,FALSE)</f>
        <v>兼职</v>
      </c>
      <c r="E11" s="5" t="str">
        <f>VLOOKUP(B11,'教师基础数据'!$B$2:$G4454,5,FALSE)</f>
        <v>应用电子技术教研室</v>
      </c>
      <c r="F11" s="28">
        <f t="shared" si="0"/>
        <v>0</v>
      </c>
      <c r="G11" s="30">
        <f>(IF(COUNTIF('课表'!$C$148:$C$310,B11)&gt;=2,1,COUNTIF('课表'!$C$148:$C$310,B11))+IF(COUNTIF('课表'!$D$148:$D$310,B11)&gt;=2,1,COUNTIF('课表'!D$148:$D$310,B11))+IF(COUNTIF('课表'!$E$148:$E$310,B11)&gt;=2,1,COUNTIF('课表'!$E$148:$E$310,B11))+IF(COUNTIF('课表'!$F$148:$F$310,B11)&gt;=2,1,COUNTIF('课表'!$F$148:$F$310,B11)))*2</f>
        <v>0</v>
      </c>
      <c r="H11" s="30">
        <f>(IF(COUNTIF('课表'!$G$148:$G$310,B11)&gt;=2,1,COUNTIF('课表'!$G$148:$G$310,B11))+IF(COUNTIF('课表'!$H$148:$H$310,B11)&gt;=2,1,COUNTIF('课表'!$H$148:$H$310,B11))+IF(COUNTIF('课表'!$I$148:$I$310,B11)&gt;=2,1,COUNTIF('课表'!$I$148:$I$310,B11))+IF(COUNTIF('课表'!$J$148:$J$310,B11)&gt;=2,1,COUNTIF('课表'!$J$148:$J$310,B11)))*2</f>
        <v>0</v>
      </c>
      <c r="I11" s="34">
        <f>(IF(COUNTIF('课表'!$K$148:$K$310,B11)&gt;=2,1,COUNTIF('课表'!$K$148:$K$310,B11))+IF(COUNTIF('课表'!$L$148:$L$310,B11)&gt;=2,1,COUNTIF('课表'!$L$148:$L$310,B11))+IF(COUNTIF('课表'!$M$148:$M$310,B11)&gt;=2,1,COUNTIF('课表'!$M$148:$M$310,B11))+IF(COUNTIF('课表'!$N$148:$N$310,B11)&gt;=2,1,COUNTIF('课表'!$N$148:$N$310,B11)))*2</f>
        <v>0</v>
      </c>
      <c r="J11" s="30">
        <f>(IF(COUNTIF('课表'!$O$148:$O$310,B11)&gt;=2,1,COUNTIF('课表'!$O$148:$O$310,B11))+IF(COUNTIF('课表'!$P$148:$P$310,B11)&gt;=2,1,COUNTIF('课表'!$P$148:$P$310,B11))+IF(COUNTIF('课表'!$Q$148:$Q$310,B11)&gt;=2,1,COUNTIF('课表'!$Q$148:$Q$310,B11))+IF(COUNTIF('课表'!$R$148:$R$310,B11)&gt;=2,1,COUNTIF('课表'!$R$148:$R$310,B11)))*2</f>
        <v>0</v>
      </c>
      <c r="K11" s="30">
        <f>(IF(COUNTIF('课表'!$S$148:$S$310,B11)&gt;=2,1,COUNTIF('课表'!$S$148:$S$310,B11))+IF(COUNTIF('课表'!$T$148:$T$310,B11)&gt;=2,1,COUNTIF('课表'!$T$148:$T$310,B11)))*2</f>
        <v>0</v>
      </c>
      <c r="L11" s="30">
        <f>(IF(COUNTIF('课表'!$U$148:$U$310,B11)&gt;=2,1,COUNTIF('课表'!$U$148:$U$310,B11))+IF(COUNTIF('课表'!$V$148:$V$310,B11)&gt;=2,1,COUNTIF('课表'!$V$148:$V$310,B11))+IF(COUNTIF('课表'!$W$148:$W$310,B11)&gt;=2,1,COUNTIF('课表'!$W$148:$W$310,B11))+IF(COUNTIF('课表'!$X$148:$X$310,B11)&gt;=2,1,COUNTIF('课表'!$X$148:$X$310,B11)))*2</f>
        <v>0</v>
      </c>
      <c r="M11" s="30">
        <f>(IF(COUNTIF('课表'!$Y$148:$Y$310,B11)&gt;=2,1,COUNTIF('课表'!$Y$148:$Y$310,B11))+IF(COUNTIF('课表'!$Z$148:$Z$310,B11)&gt;=2,1,COUNTIF('课表'!$Z$148:$Z$310,B11))+IF(COUNTIF('课表'!$AA$148:$AA$310,B11)&gt;=2,1,COUNTIF('课表'!$AA$148:$AA$310,B11))+IF(COUNTIF('课表'!$AB$148:$AB$310,B11)&gt;=2,1,COUNTIF('课表'!$AB$148:$AB$310,B11)))*2</f>
        <v>0</v>
      </c>
      <c r="N11" s="30">
        <f t="shared" si="1"/>
        <v>0</v>
      </c>
    </row>
    <row r="12" spans="1:14" ht="19.5" customHeight="1">
      <c r="A12" s="28">
        <v>10</v>
      </c>
      <c r="B12" s="31" t="s">
        <v>1578</v>
      </c>
      <c r="C12" s="5" t="str">
        <f>VLOOKUP(B12,'教师基础数据'!$B$2:$G4495,3,FALSE)</f>
        <v>信艺系</v>
      </c>
      <c r="D12" s="5" t="str">
        <f>VLOOKUP(B12,'教师基础数据'!$B$2:$G4722,4,FALSE)</f>
        <v>外聘</v>
      </c>
      <c r="E12" s="5" t="str">
        <f>VLOOKUP(B12,'教师基础数据'!$B$2:$G4473,5,FALSE)</f>
        <v>数媒教研室</v>
      </c>
      <c r="F12" s="28">
        <f t="shared" si="0"/>
        <v>0</v>
      </c>
      <c r="G12" s="30">
        <f>(IF(COUNTIF('课表'!$C$148:$C$310,B12)&gt;=2,1,COUNTIF('课表'!$C$148:$C$310,B12))+IF(COUNTIF('课表'!$D$148:$D$310,B12)&gt;=2,1,COUNTIF('课表'!D$148:$D$310,B12))+IF(COUNTIF('课表'!$E$148:$E$310,B12)&gt;=2,1,COUNTIF('课表'!$E$148:$E$310,B12))+IF(COUNTIF('课表'!$F$148:$F$310,B12)&gt;=2,1,COUNTIF('课表'!$F$148:$F$310,B12)))*2</f>
        <v>0</v>
      </c>
      <c r="H12" s="30">
        <f>(IF(COUNTIF('课表'!$G$148:$G$310,B12)&gt;=2,1,COUNTIF('课表'!$G$148:$G$310,B12))+IF(COUNTIF('课表'!$H$148:$H$310,B12)&gt;=2,1,COUNTIF('课表'!$H$148:$H$310,B12))+IF(COUNTIF('课表'!$I$148:$I$310,B12)&gt;=2,1,COUNTIF('课表'!$I$148:$I$310,B12))+IF(COUNTIF('课表'!$J$148:$J$310,B12)&gt;=2,1,COUNTIF('课表'!$J$148:$J$310,B12)))*2</f>
        <v>0</v>
      </c>
      <c r="I12" s="34">
        <f>(IF(COUNTIF('课表'!$K$148:$K$310,B12)&gt;=2,1,COUNTIF('课表'!$K$148:$K$310,B12))+IF(COUNTIF('课表'!$L$148:$L$310,B12)&gt;=2,1,COUNTIF('课表'!$L$148:$L$310,B12))+IF(COUNTIF('课表'!$M$148:$M$310,B12)&gt;=2,1,COUNTIF('课表'!$M$148:$M$310,B12))+IF(COUNTIF('课表'!$N$148:$N$310,B12)&gt;=2,1,COUNTIF('课表'!$N$148:$N$310,B12)))*2</f>
        <v>0</v>
      </c>
      <c r="J12" s="30">
        <f>(IF(COUNTIF('课表'!$O$148:$O$310,B12)&gt;=2,1,COUNTIF('课表'!$O$148:$O$310,B12))+IF(COUNTIF('课表'!$P$148:$P$310,B12)&gt;=2,1,COUNTIF('课表'!$P$148:$P$310,B12))+IF(COUNTIF('课表'!$Q$148:$Q$310,B12)&gt;=2,1,COUNTIF('课表'!$Q$148:$Q$310,B12))+IF(COUNTIF('课表'!$R$148:$R$310,B12)&gt;=2,1,COUNTIF('课表'!$R$148:$R$310,B12)))*2</f>
        <v>0</v>
      </c>
      <c r="K12" s="30">
        <f>(IF(COUNTIF('课表'!$S$148:$S$310,B12)&gt;=2,1,COUNTIF('课表'!$S$148:$S$310,B12))+IF(COUNTIF('课表'!$T$148:$T$310,B12)&gt;=2,1,COUNTIF('课表'!$T$148:$T$310,B12)))*2</f>
        <v>0</v>
      </c>
      <c r="L12" s="30">
        <f>(IF(COUNTIF('课表'!$U$148:$U$310,B12)&gt;=2,1,COUNTIF('课表'!$U$148:$U$310,B12))+IF(COUNTIF('课表'!$V$148:$V$310,B12)&gt;=2,1,COUNTIF('课表'!$V$148:$V$310,B12))+IF(COUNTIF('课表'!$W$148:$W$310,B12)&gt;=2,1,COUNTIF('课表'!$W$148:$W$310,B12))+IF(COUNTIF('课表'!$X$148:$X$310,B12)&gt;=2,1,COUNTIF('课表'!$X$148:$X$310,B12)))*2</f>
        <v>0</v>
      </c>
      <c r="M12" s="30">
        <f>(IF(COUNTIF('课表'!$Y$148:$Y$310,B12)&gt;=2,1,COUNTIF('课表'!$Y$148:$Y$310,B12))+IF(COUNTIF('课表'!$Z$148:$Z$310,B12)&gt;=2,1,COUNTIF('课表'!$Z$148:$Z$310,B12))+IF(COUNTIF('课表'!$AA$148:$AA$310,B12)&gt;=2,1,COUNTIF('课表'!$AA$148:$AA$310,B12))+IF(COUNTIF('课表'!$AB$148:$AB$310,B12)&gt;=2,1,COUNTIF('课表'!$AB$148:$AB$310,B12)))*2</f>
        <v>0</v>
      </c>
      <c r="N12" s="30">
        <f t="shared" si="1"/>
        <v>0</v>
      </c>
    </row>
    <row r="13" spans="1:14" ht="19.5" customHeight="1">
      <c r="A13" s="28">
        <v>11</v>
      </c>
      <c r="B13" s="29" t="s">
        <v>1144</v>
      </c>
      <c r="C13" s="5" t="str">
        <f>VLOOKUP(B13,'教师基础数据'!$B$2:$G4711,3,FALSE)</f>
        <v>信艺系</v>
      </c>
      <c r="D13" s="5" t="str">
        <f>VLOOKUP(B13,'教师基础数据'!$B$2:$G4711,4,FALSE)</f>
        <v>专职</v>
      </c>
      <c r="E13" s="5" t="str">
        <f>VLOOKUP(B13,'教师基础数据'!$B$2:$G4711,5,FALSE)</f>
        <v>室内教研室</v>
      </c>
      <c r="F13" s="28">
        <f t="shared" si="0"/>
        <v>5</v>
      </c>
      <c r="G13" s="30">
        <f>(IF(COUNTIF('课表'!$C$148:$C$310,B13)&gt;=2,1,COUNTIF('课表'!$C$148:$C$310,B13))+IF(COUNTIF('课表'!$D$148:$D$310,B13)&gt;=2,1,COUNTIF('课表'!D$148:$D$310,B13))+IF(COUNTIF('课表'!$E$148:$E$310,B13)&gt;=2,1,COUNTIF('课表'!$E$148:$E$310,B13))+IF(COUNTIF('课表'!$F$148:$F$310,B13)&gt;=2,1,COUNTIF('课表'!$F$148:$F$310,B13)))*2</f>
        <v>4</v>
      </c>
      <c r="H13" s="30">
        <f>(IF(COUNTIF('课表'!$G$148:$G$310,B13)&gt;=2,1,COUNTIF('课表'!$G$148:$G$310,B13))+IF(COUNTIF('课表'!$H$148:$H$310,B13)&gt;=2,1,COUNTIF('课表'!$H$148:$H$310,B13))+IF(COUNTIF('课表'!$I$148:$I$310,B13)&gt;=2,1,COUNTIF('课表'!$I$148:$I$310,B13))+IF(COUNTIF('课表'!$J$148:$J$310,B13)&gt;=2,1,COUNTIF('课表'!$J$148:$J$310,B13)))*2</f>
        <v>4</v>
      </c>
      <c r="I13" s="34">
        <f>(IF(COUNTIF('课表'!$K$148:$K$310,B13)&gt;=2,1,COUNTIF('课表'!$K$148:$K$310,B13))+IF(COUNTIF('课表'!$L$148:$L$310,B13)&gt;=2,1,COUNTIF('课表'!$L$148:$L$310,B13))+IF(COUNTIF('课表'!$M$148:$M$310,B13)&gt;=2,1,COUNTIF('课表'!$M$148:$M$310,B13))+IF(COUNTIF('课表'!$N$148:$N$310,B13)&gt;=2,1,COUNTIF('课表'!$N$148:$N$310,B13)))*2</f>
        <v>4</v>
      </c>
      <c r="J13" s="30">
        <f>(IF(COUNTIF('课表'!$O$148:$O$310,B13)&gt;=2,1,COUNTIF('课表'!$O$148:$O$310,B13))+IF(COUNTIF('课表'!$P$148:$P$310,B13)&gt;=2,1,COUNTIF('课表'!$P$148:$P$310,B13))+IF(COUNTIF('课表'!$Q$148:$Q$310,B13)&gt;=2,1,COUNTIF('课表'!$Q$148:$Q$310,B13))+IF(COUNTIF('课表'!$R$148:$R$310,B13)&gt;=2,1,COUNTIF('课表'!$R$148:$R$310,B13)))*2</f>
        <v>4</v>
      </c>
      <c r="K13" s="30">
        <f>(IF(COUNTIF('课表'!$S$148:$S$310,B13)&gt;=2,1,COUNTIF('课表'!$S$148:$S$310,B13))+IF(COUNTIF('课表'!$T$148:$T$310,B13)&gt;=2,1,COUNTIF('课表'!$T$148:$T$310,B13)))*2</f>
        <v>4</v>
      </c>
      <c r="L13" s="30">
        <f>(IF(COUNTIF('课表'!$U$148:$U$310,B13)&gt;=2,1,COUNTIF('课表'!$U$148:$U$310,B13))+IF(COUNTIF('课表'!$V$148:$V$310,B13)&gt;=2,1,COUNTIF('课表'!$V$148:$V$310,B13))+IF(COUNTIF('课表'!$W$148:$W$310,B13)&gt;=2,1,COUNTIF('课表'!$W$148:$W$310,B13))+IF(COUNTIF('课表'!$X$148:$X$310,B13)&gt;=2,1,COUNTIF('课表'!$X$148:$X$310,B13)))*2</f>
        <v>0</v>
      </c>
      <c r="M13" s="30">
        <f>(IF(COUNTIF('课表'!$Y$148:$Y$310,B13)&gt;=2,1,COUNTIF('课表'!$Y$148:$Y$310,B13))+IF(COUNTIF('课表'!$Z$148:$Z$310,B13)&gt;=2,1,COUNTIF('课表'!$Z$148:$Z$310,B13))+IF(COUNTIF('课表'!$AA$148:$AA$310,B13)&gt;=2,1,COUNTIF('课表'!$AA$148:$AA$310,B13))+IF(COUNTIF('课表'!$AB$148:$AB$310,B13)&gt;=2,1,COUNTIF('课表'!$AB$148:$AB$310,B13)))*2</f>
        <v>0</v>
      </c>
      <c r="N13" s="30">
        <f t="shared" si="1"/>
        <v>20</v>
      </c>
    </row>
    <row r="14" spans="1:14" ht="19.5" customHeight="1">
      <c r="A14" s="28">
        <v>12</v>
      </c>
      <c r="B14" s="29" t="s">
        <v>1306</v>
      </c>
      <c r="C14" s="5" t="str">
        <f>VLOOKUP(B14,'教师基础数据'!$B$2:$G4765,3,FALSE)</f>
        <v>信艺系</v>
      </c>
      <c r="D14" s="5" t="str">
        <f>VLOOKUP(B14,'教师基础数据'!$B$2:$G4765,4,FALSE)</f>
        <v>专职</v>
      </c>
      <c r="E14" s="5" t="str">
        <f>VLOOKUP(B14,'教师基础数据'!$B$2:$G4765,5,FALSE)</f>
        <v>室内教研室</v>
      </c>
      <c r="F14" s="28">
        <f t="shared" si="0"/>
        <v>4</v>
      </c>
      <c r="G14" s="30">
        <f>(IF(COUNTIF('课表'!$C$148:$C$310,B14)&gt;=2,1,COUNTIF('课表'!$C$148:$C$310,B14))+IF(COUNTIF('课表'!$D$148:$D$310,B14)&gt;=2,1,COUNTIF('课表'!D$148:$D$310,B14))+IF(COUNTIF('课表'!$E$148:$E$310,B14)&gt;=2,1,COUNTIF('课表'!$E$148:$E$310,B14))+IF(COUNTIF('课表'!$F$148:$F$310,B14)&gt;=2,1,COUNTIF('课表'!$F$148:$F$310,B14)))*2</f>
        <v>0</v>
      </c>
      <c r="H14" s="30">
        <f>(IF(COUNTIF('课表'!$G$148:$G$310,B14)&gt;=2,1,COUNTIF('课表'!$G$148:$G$310,B14))+IF(COUNTIF('课表'!$H$148:$H$310,B14)&gt;=2,1,COUNTIF('课表'!$H$148:$H$310,B14))+IF(COUNTIF('课表'!$I$148:$I$310,B14)&gt;=2,1,COUNTIF('课表'!$I$148:$I$310,B14))+IF(COUNTIF('课表'!$J$148:$J$310,B14)&gt;=2,1,COUNTIF('课表'!$J$148:$J$310,B14)))*2</f>
        <v>4</v>
      </c>
      <c r="I14" s="34">
        <f>(IF(COUNTIF('课表'!$K$148:$K$310,B14)&gt;=2,1,COUNTIF('课表'!$K$148:$K$310,B14))+IF(COUNTIF('课表'!$L$148:$L$310,B14)&gt;=2,1,COUNTIF('课表'!$L$148:$L$310,B14))+IF(COUNTIF('课表'!$M$148:$M$310,B14)&gt;=2,1,COUNTIF('课表'!$M$148:$M$310,B14))+IF(COUNTIF('课表'!$N$148:$N$310,B14)&gt;=2,1,COUNTIF('课表'!$N$148:$N$310,B14)))*2</f>
        <v>4</v>
      </c>
      <c r="J14" s="30">
        <f>(IF(COUNTIF('课表'!$O$148:$O$310,B14)&gt;=2,1,COUNTIF('课表'!$O$148:$O$310,B14))+IF(COUNTIF('课表'!$P$148:$P$310,B14)&gt;=2,1,COUNTIF('课表'!$P$148:$P$310,B14))+IF(COUNTIF('课表'!$Q$148:$Q$310,B14)&gt;=2,1,COUNTIF('课表'!$Q$148:$Q$310,B14))+IF(COUNTIF('课表'!$R$148:$R$310,B14)&gt;=2,1,COUNTIF('课表'!$R$148:$R$310,B14)))*2</f>
        <v>0</v>
      </c>
      <c r="K14" s="30">
        <f>(IF(COUNTIF('课表'!$S$148:$S$310,B14)&gt;=2,1,COUNTIF('课表'!$S$148:$S$310,B14))+IF(COUNTIF('课表'!$T$148:$T$310,B14)&gt;=2,1,COUNTIF('课表'!$T$148:$T$310,B14)))*2</f>
        <v>0</v>
      </c>
      <c r="L14" s="30">
        <f>(IF(COUNTIF('课表'!$U$148:$U$310,B14)&gt;=2,1,COUNTIF('课表'!$U$148:$U$310,B14))+IF(COUNTIF('课表'!$V$148:$V$310,B14)&gt;=2,1,COUNTIF('课表'!$V$148:$V$310,B14))+IF(COUNTIF('课表'!$W$148:$W$310,B14)&gt;=2,1,COUNTIF('课表'!$W$148:$W$310,B14))+IF(COUNTIF('课表'!$X$148:$X$310,B14)&gt;=2,1,COUNTIF('课表'!$X$148:$X$310,B14)))*2</f>
        <v>4</v>
      </c>
      <c r="M14" s="30">
        <f>(IF(COUNTIF('课表'!$Y$148:$Y$310,B14)&gt;=2,1,COUNTIF('课表'!$Y$148:$Y$310,B14))+IF(COUNTIF('课表'!$Z$148:$Z$310,B14)&gt;=2,1,COUNTIF('课表'!$Z$148:$Z$310,B14))+IF(COUNTIF('课表'!$AA$148:$AA$310,B14)&gt;=2,1,COUNTIF('课表'!$AA$148:$AA$310,B14))+IF(COUNTIF('课表'!$AB$148:$AB$310,B14)&gt;=2,1,COUNTIF('课表'!$AB$148:$AB$310,B14)))*2</f>
        <v>8</v>
      </c>
      <c r="N14" s="30">
        <f t="shared" si="1"/>
        <v>20</v>
      </c>
    </row>
    <row r="15" spans="1:14" ht="19.5" customHeight="1">
      <c r="A15" s="28">
        <v>13</v>
      </c>
      <c r="B15" s="29" t="s">
        <v>1182</v>
      </c>
      <c r="C15" s="5" t="str">
        <f>VLOOKUP(B15,'教师基础数据'!$B$2:$G4481,3,FALSE)</f>
        <v>信艺系</v>
      </c>
      <c r="D15" s="5" t="str">
        <f>VLOOKUP(B15,'教师基础数据'!$B$2:$G4481,4,FALSE)</f>
        <v>专职</v>
      </c>
      <c r="E15" s="5" t="str">
        <f>VLOOKUP(B15,'教师基础数据'!$B$2:$G4481,5,FALSE)</f>
        <v>室内教研室</v>
      </c>
      <c r="F15" s="28">
        <f t="shared" si="0"/>
        <v>4</v>
      </c>
      <c r="G15" s="30">
        <f>(IF(COUNTIF('课表'!$C$148:$C$310,B15)&gt;=2,1,COUNTIF('课表'!$C$148:$C$310,B15))+IF(COUNTIF('课表'!$D$148:$D$310,B15)&gt;=2,1,COUNTIF('课表'!D$148:$D$310,B15))+IF(COUNTIF('课表'!$E$148:$E$310,B15)&gt;=2,1,COUNTIF('课表'!$E$148:$E$310,B15))+IF(COUNTIF('课表'!$F$148:$F$310,B15)&gt;=2,1,COUNTIF('课表'!$F$148:$F$310,B15)))*2</f>
        <v>8</v>
      </c>
      <c r="H15" s="30">
        <f>(IF(COUNTIF('课表'!$G$148:$G$310,B15)&gt;=2,1,COUNTIF('课表'!$G$148:$G$310,B15))+IF(COUNTIF('课表'!$H$148:$H$310,B15)&gt;=2,1,COUNTIF('课表'!$H$148:$H$310,B15))+IF(COUNTIF('课表'!$I$148:$I$310,B15)&gt;=2,1,COUNTIF('课表'!$I$148:$I$310,B15))+IF(COUNTIF('课表'!$J$148:$J$310,B15)&gt;=2,1,COUNTIF('课表'!$J$148:$J$310,B15)))*2</f>
        <v>4</v>
      </c>
      <c r="I15" s="34">
        <f>(IF(COUNTIF('课表'!$K$148:$K$310,B15)&gt;=2,1,COUNTIF('课表'!$K$148:$K$310,B15))+IF(COUNTIF('课表'!$L$148:$L$310,B15)&gt;=2,1,COUNTIF('课表'!$L$148:$L$310,B15))+IF(COUNTIF('课表'!$M$148:$M$310,B15)&gt;=2,1,COUNTIF('课表'!$M$148:$M$310,B15))+IF(COUNTIF('课表'!$N$148:$N$310,B15)&gt;=2,1,COUNTIF('课表'!$N$148:$N$310,B15)))*2</f>
        <v>4</v>
      </c>
      <c r="J15" s="30">
        <f>(IF(COUNTIF('课表'!$O$148:$O$310,B15)&gt;=2,1,COUNTIF('课表'!$O$148:$O$310,B15))+IF(COUNTIF('课表'!$P$148:$P$310,B15)&gt;=2,1,COUNTIF('课表'!$P$148:$P$310,B15))+IF(COUNTIF('课表'!$Q$148:$Q$310,B15)&gt;=2,1,COUNTIF('课表'!$Q$148:$Q$310,B15))+IF(COUNTIF('课表'!$R$148:$R$310,B15)&gt;=2,1,COUNTIF('课表'!$R$148:$R$310,B15)))*2</f>
        <v>8</v>
      </c>
      <c r="K15" s="30">
        <f>(IF(COUNTIF('课表'!$S$148:$S$310,B15)&gt;=2,1,COUNTIF('课表'!$S$148:$S$310,B15))+IF(COUNTIF('课表'!$T$148:$T$310,B15)&gt;=2,1,COUNTIF('课表'!$T$148:$T$310,B15)))*2</f>
        <v>0</v>
      </c>
      <c r="L15" s="30">
        <f>(IF(COUNTIF('课表'!$U$148:$U$310,B15)&gt;=2,1,COUNTIF('课表'!$U$148:$U$310,B15))+IF(COUNTIF('课表'!$V$148:$V$310,B15)&gt;=2,1,COUNTIF('课表'!$V$148:$V$310,B15))+IF(COUNTIF('课表'!$W$148:$W$310,B15)&gt;=2,1,COUNTIF('课表'!$W$148:$W$310,B15))+IF(COUNTIF('课表'!$X$148:$X$310,B15)&gt;=2,1,COUNTIF('课表'!$X$148:$X$310,B15)))*2</f>
        <v>0</v>
      </c>
      <c r="M15" s="30">
        <f>(IF(COUNTIF('课表'!$Y$148:$Y$310,B15)&gt;=2,1,COUNTIF('课表'!$Y$148:$Y$310,B15))+IF(COUNTIF('课表'!$Z$148:$Z$310,B15)&gt;=2,1,COUNTIF('课表'!$Z$148:$Z$310,B15))+IF(COUNTIF('课表'!$AA$148:$AA$310,B15)&gt;=2,1,COUNTIF('课表'!$AA$148:$AA$310,B15))+IF(COUNTIF('课表'!$AB$148:$AB$310,B15)&gt;=2,1,COUNTIF('课表'!$AB$148:$AB$310,B15)))*2</f>
        <v>0</v>
      </c>
      <c r="N15" s="30">
        <f t="shared" si="1"/>
        <v>24</v>
      </c>
    </row>
    <row r="16" spans="1:14" ht="19.5" customHeight="1">
      <c r="A16" s="28">
        <v>14</v>
      </c>
      <c r="B16" s="29" t="s">
        <v>1322</v>
      </c>
      <c r="C16" s="5" t="str">
        <f>VLOOKUP(B16,'教师基础数据'!$B$2:$G4714,3,FALSE)</f>
        <v>信艺系</v>
      </c>
      <c r="D16" s="5" t="str">
        <f>VLOOKUP(B16,'教师基础数据'!$B$2:$G4714,4,FALSE)</f>
        <v>专职</v>
      </c>
      <c r="E16" s="5" t="str">
        <f>VLOOKUP(B16,'教师基础数据'!$B$2:$G4714,5,FALSE)</f>
        <v>室内教研室</v>
      </c>
      <c r="F16" s="28">
        <f t="shared" si="0"/>
        <v>4</v>
      </c>
      <c r="G16" s="30">
        <f>(IF(COUNTIF('课表'!$C$148:$C$310,B16)&gt;=2,1,COUNTIF('课表'!$C$148:$C$310,B16))+IF(COUNTIF('课表'!$D$148:$D$310,B16)&gt;=2,1,COUNTIF('课表'!D$148:$D$310,B16))+IF(COUNTIF('课表'!$E$148:$E$310,B16)&gt;=2,1,COUNTIF('课表'!$E$148:$E$310,B16))+IF(COUNTIF('课表'!$F$148:$F$310,B16)&gt;=2,1,COUNTIF('课表'!$F$148:$F$310,B16)))*2</f>
        <v>0</v>
      </c>
      <c r="H16" s="30">
        <f>(IF(COUNTIF('课表'!$G$148:$G$310,B16)&gt;=2,1,COUNTIF('课表'!$G$148:$G$310,B16))+IF(COUNTIF('课表'!$H$148:$H$310,B16)&gt;=2,1,COUNTIF('课表'!$H$148:$H$310,B16))+IF(COUNTIF('课表'!$I$148:$I$310,B16)&gt;=2,1,COUNTIF('课表'!$I$148:$I$310,B16))+IF(COUNTIF('课表'!$J$148:$J$310,B16)&gt;=2,1,COUNTIF('课表'!$J$148:$J$310,B16)))*2</f>
        <v>4</v>
      </c>
      <c r="I16" s="34">
        <f>(IF(COUNTIF('课表'!$K$148:$K$310,B16)&gt;=2,1,COUNTIF('课表'!$K$148:$K$310,B16))+IF(COUNTIF('课表'!$L$148:$L$310,B16)&gt;=2,1,COUNTIF('课表'!$L$148:$L$310,B16))+IF(COUNTIF('课表'!$M$148:$M$310,B16)&gt;=2,1,COUNTIF('课表'!$M$148:$M$310,B16))+IF(COUNTIF('课表'!$N$148:$N$310,B16)&gt;=2,1,COUNTIF('课表'!$N$148:$N$310,B16)))*2</f>
        <v>0</v>
      </c>
      <c r="J16" s="30">
        <f>(IF(COUNTIF('课表'!$O$148:$O$310,B16)&gt;=2,1,COUNTIF('课表'!$O$148:$O$310,B16))+IF(COUNTIF('课表'!$P$148:$P$310,B16)&gt;=2,1,COUNTIF('课表'!$P$148:$P$310,B16))+IF(COUNTIF('课表'!$Q$148:$Q$310,B16)&gt;=2,1,COUNTIF('课表'!$Q$148:$Q$310,B16))+IF(COUNTIF('课表'!$R$148:$R$310,B16)&gt;=2,1,COUNTIF('课表'!$R$148:$R$310,B16)))*2</f>
        <v>4</v>
      </c>
      <c r="K16" s="30">
        <f>(IF(COUNTIF('课表'!$S$148:$S$310,B16)&gt;=2,1,COUNTIF('课表'!$S$148:$S$310,B16))+IF(COUNTIF('课表'!$T$148:$T$310,B16)&gt;=2,1,COUNTIF('课表'!$T$148:$T$310,B16)))*2</f>
        <v>0</v>
      </c>
      <c r="L16" s="30">
        <f>(IF(COUNTIF('课表'!$U$148:$U$310,B16)&gt;=2,1,COUNTIF('课表'!$U$148:$U$310,B16))+IF(COUNTIF('课表'!$V$148:$V$310,B16)&gt;=2,1,COUNTIF('课表'!$V$148:$V$310,B16))+IF(COUNTIF('课表'!$W$148:$W$310,B16)&gt;=2,1,COUNTIF('课表'!$W$148:$W$310,B16))+IF(COUNTIF('课表'!$X$148:$X$310,B16)&gt;=2,1,COUNTIF('课表'!$X$148:$X$310,B16)))*2</f>
        <v>4</v>
      </c>
      <c r="M16" s="30">
        <f>(IF(COUNTIF('课表'!$Y$148:$Y$310,B16)&gt;=2,1,COUNTIF('课表'!$Y$148:$Y$310,B16))+IF(COUNTIF('课表'!$Z$148:$Z$310,B16)&gt;=2,1,COUNTIF('课表'!$Z$148:$Z$310,B16))+IF(COUNTIF('课表'!$AA$148:$AA$310,B16)&gt;=2,1,COUNTIF('课表'!$AA$148:$AA$310,B16))+IF(COUNTIF('课表'!$AB$148:$AB$310,B16)&gt;=2,1,COUNTIF('课表'!$AB$148:$AB$310,B16)))*2</f>
        <v>4</v>
      </c>
      <c r="N16" s="30">
        <f t="shared" si="1"/>
        <v>16</v>
      </c>
    </row>
    <row r="17" spans="1:14" ht="19.5" customHeight="1">
      <c r="A17" s="28">
        <v>15</v>
      </c>
      <c r="B17" s="29" t="s">
        <v>1579</v>
      </c>
      <c r="C17" s="5" t="str">
        <f>VLOOKUP(B17,'教师基础数据'!$B$2:$G4474,3,FALSE)</f>
        <v>信艺系</v>
      </c>
      <c r="D17" s="5" t="str">
        <f>VLOOKUP(B17,'教师基础数据'!$B$2:$G4474,4,FALSE)</f>
        <v>专职</v>
      </c>
      <c r="E17" s="5" t="str">
        <f>VLOOKUP(B17,'教师基础数据'!$B$2:$G4474,5,FALSE)</f>
        <v>室内教研室</v>
      </c>
      <c r="F17" s="28">
        <f t="shared" si="0"/>
        <v>0</v>
      </c>
      <c r="G17" s="30">
        <f>(IF(COUNTIF('课表'!$C$148:$C$310,B17)&gt;=2,1,COUNTIF('课表'!$C$148:$C$310,B17))+IF(COUNTIF('课表'!$D$148:$D$310,B17)&gt;=2,1,COUNTIF('课表'!D$148:$D$310,B17))+IF(COUNTIF('课表'!$E$148:$E$310,B17)&gt;=2,1,COUNTIF('课表'!$E$148:$E$310,B17))+IF(COUNTIF('课表'!$F$148:$F$310,B17)&gt;=2,1,COUNTIF('课表'!$F$148:$F$310,B17)))*2</f>
        <v>0</v>
      </c>
      <c r="H17" s="30">
        <f>(IF(COUNTIF('课表'!$G$148:$G$310,B17)&gt;=2,1,COUNTIF('课表'!$G$148:$G$310,B17))+IF(COUNTIF('课表'!$H$148:$H$310,B17)&gt;=2,1,COUNTIF('课表'!$H$148:$H$310,B17))+IF(COUNTIF('课表'!$I$148:$I$310,B17)&gt;=2,1,COUNTIF('课表'!$I$148:$I$310,B17))+IF(COUNTIF('课表'!$J$148:$J$310,B17)&gt;=2,1,COUNTIF('课表'!$J$148:$J$310,B17)))*2</f>
        <v>0</v>
      </c>
      <c r="I17" s="34">
        <f>(IF(COUNTIF('课表'!$K$148:$K$310,B17)&gt;=2,1,COUNTIF('课表'!$K$148:$K$310,B17))+IF(COUNTIF('课表'!$L$148:$L$310,B17)&gt;=2,1,COUNTIF('课表'!$L$148:$L$310,B17))+IF(COUNTIF('课表'!$M$148:$M$310,B17)&gt;=2,1,COUNTIF('课表'!$M$148:$M$310,B17))+IF(COUNTIF('课表'!$N$148:$N$310,B17)&gt;=2,1,COUNTIF('课表'!$N$148:$N$310,B17)))*2</f>
        <v>0</v>
      </c>
      <c r="J17" s="30">
        <f>(IF(COUNTIF('课表'!$O$148:$O$310,B17)&gt;=2,1,COUNTIF('课表'!$O$148:$O$310,B17))+IF(COUNTIF('课表'!$P$148:$P$310,B17)&gt;=2,1,COUNTIF('课表'!$P$148:$P$310,B17))+IF(COUNTIF('课表'!$Q$148:$Q$310,B17)&gt;=2,1,COUNTIF('课表'!$Q$148:$Q$310,B17))+IF(COUNTIF('课表'!$R$148:$R$310,B17)&gt;=2,1,COUNTIF('课表'!$R$148:$R$310,B17)))*2</f>
        <v>0</v>
      </c>
      <c r="K17" s="30">
        <f>(IF(COUNTIF('课表'!$S$148:$S$310,B17)&gt;=2,1,COUNTIF('课表'!$S$148:$S$310,B17))+IF(COUNTIF('课表'!$T$148:$T$310,B17)&gt;=2,1,COUNTIF('课表'!$T$148:$T$310,B17)))*2</f>
        <v>0</v>
      </c>
      <c r="L17" s="30">
        <f>(IF(COUNTIF('课表'!$U$148:$U$310,B17)&gt;=2,1,COUNTIF('课表'!$U$148:$U$310,B17))+IF(COUNTIF('课表'!$V$148:$V$310,B17)&gt;=2,1,COUNTIF('课表'!$V$148:$V$310,B17))+IF(COUNTIF('课表'!$W$148:$W$310,B17)&gt;=2,1,COUNTIF('课表'!$W$148:$W$310,B17))+IF(COUNTIF('课表'!$X$148:$X$310,B17)&gt;=2,1,COUNTIF('课表'!$X$148:$X$310,B17)))*2</f>
        <v>0</v>
      </c>
      <c r="M17" s="30">
        <f>(IF(COUNTIF('课表'!$Y$148:$Y$310,B17)&gt;=2,1,COUNTIF('课表'!$Y$148:$Y$310,B17))+IF(COUNTIF('课表'!$Z$148:$Z$310,B17)&gt;=2,1,COUNTIF('课表'!$Z$148:$Z$310,B17))+IF(COUNTIF('课表'!$AA$148:$AA$310,B17)&gt;=2,1,COUNTIF('课表'!$AA$148:$AA$310,B17))+IF(COUNTIF('课表'!$AB$148:$AB$310,B17)&gt;=2,1,COUNTIF('课表'!$AB$148:$AB$310,B17)))*2</f>
        <v>0</v>
      </c>
      <c r="N17" s="30">
        <f t="shared" si="1"/>
        <v>0</v>
      </c>
    </row>
    <row r="18" spans="1:14" ht="19.5" customHeight="1">
      <c r="A18" s="28">
        <v>16</v>
      </c>
      <c r="B18" s="29" t="s">
        <v>1303</v>
      </c>
      <c r="C18" s="5" t="str">
        <f>VLOOKUP(B18,'教师基础数据'!$B$2:$G4688,3,FALSE)</f>
        <v>信艺系</v>
      </c>
      <c r="D18" s="5" t="str">
        <f>VLOOKUP(B18,'教师基础数据'!$B$2:$G4688,4,FALSE)</f>
        <v>专职</v>
      </c>
      <c r="E18" s="5" t="str">
        <f>VLOOKUP(B18,'教师基础数据'!$B$2:$G4688,5,FALSE)</f>
        <v>计应教研室</v>
      </c>
      <c r="F18" s="28">
        <f t="shared" si="0"/>
        <v>5</v>
      </c>
      <c r="G18" s="30">
        <f>(IF(COUNTIF('课表'!$C$148:$C$310,B18)&gt;=2,1,COUNTIF('课表'!$C$148:$C$310,B18))+IF(COUNTIF('课表'!$D$148:$D$310,B18)&gt;=2,1,COUNTIF('课表'!D$148:$D$310,B18))+IF(COUNTIF('课表'!$E$148:$E$310,B18)&gt;=2,1,COUNTIF('课表'!$E$148:$E$310,B18))+IF(COUNTIF('课表'!$F$148:$F$310,B18)&gt;=2,1,COUNTIF('课表'!$F$148:$F$310,B18)))*2</f>
        <v>4</v>
      </c>
      <c r="H18" s="30">
        <f>(IF(COUNTIF('课表'!$G$148:$G$310,B18)&gt;=2,1,COUNTIF('课表'!$G$148:$G$310,B18))+IF(COUNTIF('课表'!$H$148:$H$310,B18)&gt;=2,1,COUNTIF('课表'!$H$148:$H$310,B18))+IF(COUNTIF('课表'!$I$148:$I$310,B18)&gt;=2,1,COUNTIF('课表'!$I$148:$I$310,B18))+IF(COUNTIF('课表'!$J$148:$J$310,B18)&gt;=2,1,COUNTIF('课表'!$J$148:$J$310,B18)))*2</f>
        <v>0</v>
      </c>
      <c r="I18" s="34">
        <f>(IF(COUNTIF('课表'!$K$148:$K$310,B18)&gt;=2,1,COUNTIF('课表'!$K$148:$K$310,B18))+IF(COUNTIF('课表'!$L$148:$L$310,B18)&gt;=2,1,COUNTIF('课表'!$L$148:$L$310,B18))+IF(COUNTIF('课表'!$M$148:$M$310,B18)&gt;=2,1,COUNTIF('课表'!$M$148:$M$310,B18))+IF(COUNTIF('课表'!$N$148:$N$310,B18)&gt;=2,1,COUNTIF('课表'!$N$148:$N$310,B18)))*2</f>
        <v>4</v>
      </c>
      <c r="J18" s="30">
        <f>(IF(COUNTIF('课表'!$O$148:$O$310,B18)&gt;=2,1,COUNTIF('课表'!$O$148:$O$310,B18))+IF(COUNTIF('课表'!$P$148:$P$310,B18)&gt;=2,1,COUNTIF('课表'!$P$148:$P$310,B18))+IF(COUNTIF('课表'!$Q$148:$Q$310,B18)&gt;=2,1,COUNTIF('课表'!$Q$148:$Q$310,B18))+IF(COUNTIF('课表'!$R$148:$R$310,B18)&gt;=2,1,COUNTIF('课表'!$R$148:$R$310,B18)))*2</f>
        <v>4</v>
      </c>
      <c r="K18" s="30">
        <f>(IF(COUNTIF('课表'!$S$148:$S$310,B18)&gt;=2,1,COUNTIF('课表'!$S$148:$S$310,B18))+IF(COUNTIF('课表'!$T$148:$T$310,B18)&gt;=2,1,COUNTIF('课表'!$T$148:$T$310,B18)))*2</f>
        <v>4</v>
      </c>
      <c r="L18" s="30">
        <f>(IF(COUNTIF('课表'!$U$148:$U$310,B18)&gt;=2,1,COUNTIF('课表'!$U$148:$U$310,B18))+IF(COUNTIF('课表'!$V$148:$V$310,B18)&gt;=2,1,COUNTIF('课表'!$V$148:$V$310,B18))+IF(COUNTIF('课表'!$W$148:$W$310,B18)&gt;=2,1,COUNTIF('课表'!$W$148:$W$310,B18))+IF(COUNTIF('课表'!$X$148:$X$310,B18)&gt;=2,1,COUNTIF('课表'!$X$148:$X$310,B18)))*2</f>
        <v>0</v>
      </c>
      <c r="M18" s="30">
        <f>(IF(COUNTIF('课表'!$Y$148:$Y$310,B18)&gt;=2,1,COUNTIF('课表'!$Y$148:$Y$310,B18))+IF(COUNTIF('课表'!$Z$148:$Z$310,B18)&gt;=2,1,COUNTIF('课表'!$Z$148:$Z$310,B18))+IF(COUNTIF('课表'!$AA$148:$AA$310,B18)&gt;=2,1,COUNTIF('课表'!$AA$148:$AA$310,B18))+IF(COUNTIF('课表'!$AB$148:$AB$310,B18)&gt;=2,1,COUNTIF('课表'!$AB$148:$AB$310,B18)))*2</f>
        <v>4</v>
      </c>
      <c r="N18" s="30">
        <f t="shared" si="1"/>
        <v>20</v>
      </c>
    </row>
    <row r="19" spans="1:14" ht="19.5" customHeight="1">
      <c r="A19" s="28">
        <v>17</v>
      </c>
      <c r="B19" s="29" t="s">
        <v>1309</v>
      </c>
      <c r="C19" s="5" t="str">
        <f>VLOOKUP(B19,'教师基础数据'!$B$2:$G4485,3,FALSE)</f>
        <v>信艺系</v>
      </c>
      <c r="D19" s="5" t="str">
        <f>VLOOKUP(B19,'教师基础数据'!$B$2:$G4485,4,FALSE)</f>
        <v>专职</v>
      </c>
      <c r="E19" s="5" t="str">
        <f>VLOOKUP(B19,'教师基础数据'!$B$2:$G4485,5,FALSE)</f>
        <v>计应教研室</v>
      </c>
      <c r="F19" s="28">
        <f t="shared" si="0"/>
        <v>4</v>
      </c>
      <c r="G19" s="30">
        <f>(IF(COUNTIF('课表'!$C$148:$C$310,B19)&gt;=2,1,COUNTIF('课表'!$C$148:$C$310,B19))+IF(COUNTIF('课表'!$D$148:$D$310,B19)&gt;=2,1,COUNTIF('课表'!D$148:$D$310,B19))+IF(COUNTIF('课表'!$E$148:$E$310,B19)&gt;=2,1,COUNTIF('课表'!$E$148:$E$310,B19))+IF(COUNTIF('课表'!$F$148:$F$310,B19)&gt;=2,1,COUNTIF('课表'!$F$148:$F$310,B19)))*2</f>
        <v>0</v>
      </c>
      <c r="H19" s="30">
        <f>(IF(COUNTIF('课表'!$G$148:$G$310,B19)&gt;=2,1,COUNTIF('课表'!$G$148:$G$310,B19))+IF(COUNTIF('课表'!$H$148:$H$310,B19)&gt;=2,1,COUNTIF('课表'!$H$148:$H$310,B19))+IF(COUNTIF('课表'!$I$148:$I$310,B19)&gt;=2,1,COUNTIF('课表'!$I$148:$I$310,B19))+IF(COUNTIF('课表'!$J$148:$J$310,B19)&gt;=2,1,COUNTIF('课表'!$J$148:$J$310,B19)))*2</f>
        <v>0</v>
      </c>
      <c r="I19" s="34">
        <f>(IF(COUNTIF('课表'!$K$148:$K$310,B19)&gt;=2,1,COUNTIF('课表'!$K$148:$K$310,B19))+IF(COUNTIF('课表'!$L$148:$L$310,B19)&gt;=2,1,COUNTIF('课表'!$L$148:$L$310,B19))+IF(COUNTIF('课表'!$M$148:$M$310,B19)&gt;=2,1,COUNTIF('课表'!$M$148:$M$310,B19))+IF(COUNTIF('课表'!$N$148:$N$310,B19)&gt;=2,1,COUNTIF('课表'!$N$148:$N$310,B19)))*2</f>
        <v>0</v>
      </c>
      <c r="J19" s="30">
        <f>(IF(COUNTIF('课表'!$O$148:$O$310,B19)&gt;=2,1,COUNTIF('课表'!$O$148:$O$310,B19))+IF(COUNTIF('课表'!$P$148:$P$310,B19)&gt;=2,1,COUNTIF('课表'!$P$148:$P$310,B19))+IF(COUNTIF('课表'!$Q$148:$Q$310,B19)&gt;=2,1,COUNTIF('课表'!$Q$148:$Q$310,B19))+IF(COUNTIF('课表'!$R$148:$R$310,B19)&gt;=2,1,COUNTIF('课表'!$R$148:$R$310,B19)))*2</f>
        <v>4</v>
      </c>
      <c r="K19" s="30">
        <f>(IF(COUNTIF('课表'!$S$148:$S$310,B19)&gt;=2,1,COUNTIF('课表'!$S$148:$S$310,B19))+IF(COUNTIF('课表'!$T$148:$T$310,B19)&gt;=2,1,COUNTIF('课表'!$T$148:$T$310,B19)))*2</f>
        <v>4</v>
      </c>
      <c r="L19" s="30">
        <f>(IF(COUNTIF('课表'!$U$148:$U$310,B19)&gt;=2,1,COUNTIF('课表'!$U$148:$U$310,B19))+IF(COUNTIF('课表'!$V$148:$V$310,B19)&gt;=2,1,COUNTIF('课表'!$V$148:$V$310,B19))+IF(COUNTIF('课表'!$W$148:$W$310,B19)&gt;=2,1,COUNTIF('课表'!$W$148:$W$310,B19))+IF(COUNTIF('课表'!$X$148:$X$310,B19)&gt;=2,1,COUNTIF('课表'!$X$148:$X$310,B19)))*2</f>
        <v>8</v>
      </c>
      <c r="M19" s="30">
        <f>(IF(COUNTIF('课表'!$Y$148:$Y$310,B19)&gt;=2,1,COUNTIF('课表'!$Y$148:$Y$310,B19))+IF(COUNTIF('课表'!$Z$148:$Z$310,B19)&gt;=2,1,COUNTIF('课表'!$Z$148:$Z$310,B19))+IF(COUNTIF('课表'!$AA$148:$AA$310,B19)&gt;=2,1,COUNTIF('课表'!$AA$148:$AA$310,B19))+IF(COUNTIF('课表'!$AB$148:$AB$310,B19)&gt;=2,1,COUNTIF('课表'!$AB$148:$AB$310,B19)))*2</f>
        <v>8</v>
      </c>
      <c r="N19" s="30">
        <f t="shared" si="1"/>
        <v>24</v>
      </c>
    </row>
    <row r="20" spans="1:14" ht="19.5" customHeight="1">
      <c r="A20" s="28">
        <v>18</v>
      </c>
      <c r="B20" s="29" t="s">
        <v>1304</v>
      </c>
      <c r="C20" s="5" t="str">
        <f>VLOOKUP(B20,'教师基础数据'!$B$2:$G4635,3,FALSE)</f>
        <v>信艺系</v>
      </c>
      <c r="D20" s="5" t="str">
        <f>VLOOKUP(B20,'教师基础数据'!$B$2:$G4635,4,FALSE)</f>
        <v>专职</v>
      </c>
      <c r="E20" s="5" t="str">
        <f>VLOOKUP(B20,'教师基础数据'!$B$2:$G4635,5,FALSE)</f>
        <v>计应教研室</v>
      </c>
      <c r="F20" s="28">
        <f t="shared" si="0"/>
        <v>6</v>
      </c>
      <c r="G20" s="30">
        <f>(IF(COUNTIF('课表'!$C$148:$C$310,B20)&gt;=2,1,COUNTIF('课表'!$C$148:$C$310,B20))+IF(COUNTIF('课表'!$D$148:$D$310,B20)&gt;=2,1,COUNTIF('课表'!D$148:$D$310,B20))+IF(COUNTIF('课表'!$E$148:$E$310,B20)&gt;=2,1,COUNTIF('课表'!$E$148:$E$310,B20))+IF(COUNTIF('课表'!$F$148:$F$310,B20)&gt;=2,1,COUNTIF('课表'!$F$148:$F$310,B20)))*2</f>
        <v>4</v>
      </c>
      <c r="H20" s="30">
        <f>(IF(COUNTIF('课表'!$G$148:$G$310,B20)&gt;=2,1,COUNTIF('课表'!$G$148:$G$310,B20))+IF(COUNTIF('课表'!$H$148:$H$310,B20)&gt;=2,1,COUNTIF('课表'!$H$148:$H$310,B20))+IF(COUNTIF('课表'!$I$148:$I$310,B20)&gt;=2,1,COUNTIF('课表'!$I$148:$I$310,B20))+IF(COUNTIF('课表'!$J$148:$J$310,B20)&gt;=2,1,COUNTIF('课表'!$J$148:$J$310,B20)))*2</f>
        <v>4</v>
      </c>
      <c r="I20" s="34">
        <f>(IF(COUNTIF('课表'!$K$148:$K$310,B20)&gt;=2,1,COUNTIF('课表'!$K$148:$K$310,B20))+IF(COUNTIF('课表'!$L$148:$L$310,B20)&gt;=2,1,COUNTIF('课表'!$L$148:$L$310,B20))+IF(COUNTIF('课表'!$M$148:$M$310,B20)&gt;=2,1,COUNTIF('课表'!$M$148:$M$310,B20))+IF(COUNTIF('课表'!$N$148:$N$310,B20)&gt;=2,1,COUNTIF('课表'!$N$148:$N$310,B20)))*2</f>
        <v>0</v>
      </c>
      <c r="J20" s="30">
        <f>(IF(COUNTIF('课表'!$O$148:$O$310,B20)&gt;=2,1,COUNTIF('课表'!$O$148:$O$310,B20))+IF(COUNTIF('课表'!$P$148:$P$310,B20)&gt;=2,1,COUNTIF('课表'!$P$148:$P$310,B20))+IF(COUNTIF('课表'!$Q$148:$Q$310,B20)&gt;=2,1,COUNTIF('课表'!$Q$148:$Q$310,B20))+IF(COUNTIF('课表'!$R$148:$R$310,B20)&gt;=2,1,COUNTIF('课表'!$R$148:$R$310,B20)))*2</f>
        <v>4</v>
      </c>
      <c r="K20" s="30">
        <f>(IF(COUNTIF('课表'!$S$148:$S$310,B20)&gt;=2,1,COUNTIF('课表'!$S$148:$S$310,B20))+IF(COUNTIF('课表'!$T$148:$T$310,B20)&gt;=2,1,COUNTIF('课表'!$T$148:$T$310,B20)))*2</f>
        <v>4</v>
      </c>
      <c r="L20" s="30">
        <f>(IF(COUNTIF('课表'!$U$148:$U$310,B20)&gt;=2,1,COUNTIF('课表'!$U$148:$U$310,B20))+IF(COUNTIF('课表'!$V$148:$V$310,B20)&gt;=2,1,COUNTIF('课表'!$V$148:$V$310,B20))+IF(COUNTIF('课表'!$W$148:$W$310,B20)&gt;=2,1,COUNTIF('课表'!$W$148:$W$310,B20))+IF(COUNTIF('课表'!$X$148:$X$310,B20)&gt;=2,1,COUNTIF('课表'!$X$148:$X$310,B20)))*2</f>
        <v>4</v>
      </c>
      <c r="M20" s="30">
        <f>(IF(COUNTIF('课表'!$Y$148:$Y$310,B20)&gt;=2,1,COUNTIF('课表'!$Y$148:$Y$310,B20))+IF(COUNTIF('课表'!$Z$148:$Z$310,B20)&gt;=2,1,COUNTIF('课表'!$Z$148:$Z$310,B20))+IF(COUNTIF('课表'!$AA$148:$AA$310,B20)&gt;=2,1,COUNTIF('课表'!$AA$148:$AA$310,B20))+IF(COUNTIF('课表'!$AB$148:$AB$310,B20)&gt;=2,1,COUNTIF('课表'!$AB$148:$AB$310,B20)))*2</f>
        <v>4</v>
      </c>
      <c r="N20" s="30">
        <f t="shared" si="1"/>
        <v>24</v>
      </c>
    </row>
    <row r="21" spans="1:14" ht="19.5" customHeight="1">
      <c r="A21" s="28">
        <v>19</v>
      </c>
      <c r="B21" s="29" t="s">
        <v>1314</v>
      </c>
      <c r="C21" s="5" t="str">
        <f>VLOOKUP(B21,'教师基础数据'!$B$2:$G4537,3,FALSE)</f>
        <v>信艺系</v>
      </c>
      <c r="D21" s="5" t="str">
        <f>VLOOKUP(B21,'教师基础数据'!$B$2:$G4537,4,FALSE)</f>
        <v>专职</v>
      </c>
      <c r="E21" s="5" t="str">
        <f>VLOOKUP(B21,'教师基础数据'!$B$2:$G4537,5,FALSE)</f>
        <v>计应教研室</v>
      </c>
      <c r="F21" s="28">
        <f t="shared" si="0"/>
        <v>5</v>
      </c>
      <c r="G21" s="30">
        <f>(IF(COUNTIF('课表'!$C$148:$C$310,B21)&gt;=2,1,COUNTIF('课表'!$C$148:$C$310,B21))+IF(COUNTIF('课表'!$D$148:$D$310,B21)&gt;=2,1,COUNTIF('课表'!D$148:$D$310,B21))+IF(COUNTIF('课表'!$E$148:$E$310,B21)&gt;=2,1,COUNTIF('课表'!$E$148:$E$310,B21))+IF(COUNTIF('课表'!$F$148:$F$310,B21)&gt;=2,1,COUNTIF('课表'!$F$148:$F$310,B21)))*2</f>
        <v>4</v>
      </c>
      <c r="H21" s="30">
        <f>(IF(COUNTIF('课表'!$G$148:$G$310,B21)&gt;=2,1,COUNTIF('课表'!$G$148:$G$310,B21))+IF(COUNTIF('课表'!$H$148:$H$310,B21)&gt;=2,1,COUNTIF('课表'!$H$148:$H$310,B21))+IF(COUNTIF('课表'!$I$148:$I$310,B21)&gt;=2,1,COUNTIF('课表'!$I$148:$I$310,B21))+IF(COUNTIF('课表'!$J$148:$J$310,B21)&gt;=2,1,COUNTIF('课表'!$J$148:$J$310,B21)))*2</f>
        <v>0</v>
      </c>
      <c r="I21" s="34">
        <f>(IF(COUNTIF('课表'!$K$148:$K$310,B21)&gt;=2,1,COUNTIF('课表'!$K$148:$K$310,B21))+IF(COUNTIF('课表'!$L$148:$L$310,B21)&gt;=2,1,COUNTIF('课表'!$L$148:$L$310,B21))+IF(COUNTIF('课表'!$M$148:$M$310,B21)&gt;=2,1,COUNTIF('课表'!$M$148:$M$310,B21))+IF(COUNTIF('课表'!$N$148:$N$310,B21)&gt;=2,1,COUNTIF('课表'!$N$148:$N$310,B21)))*2</f>
        <v>4</v>
      </c>
      <c r="J21" s="30">
        <f>(IF(COUNTIF('课表'!$O$148:$O$310,B21)&gt;=2,1,COUNTIF('课表'!$O$148:$O$310,B21))+IF(COUNTIF('课表'!$P$148:$P$310,B21)&gt;=2,1,COUNTIF('课表'!$P$148:$P$310,B21))+IF(COUNTIF('课表'!$Q$148:$Q$310,B21)&gt;=2,1,COUNTIF('课表'!$Q$148:$Q$310,B21))+IF(COUNTIF('课表'!$R$148:$R$310,B21)&gt;=2,1,COUNTIF('课表'!$R$148:$R$310,B21)))*2</f>
        <v>4</v>
      </c>
      <c r="K21" s="30">
        <f>(IF(COUNTIF('课表'!$S$148:$S$310,B21)&gt;=2,1,COUNTIF('课表'!$S$148:$S$310,B21))+IF(COUNTIF('课表'!$T$148:$T$310,B21)&gt;=2,1,COUNTIF('课表'!$T$148:$T$310,B21)))*2</f>
        <v>0</v>
      </c>
      <c r="L21" s="30">
        <f>(IF(COUNTIF('课表'!$U$148:$U$310,B21)&gt;=2,1,COUNTIF('课表'!$U$148:$U$310,B21))+IF(COUNTIF('课表'!$V$148:$V$310,B21)&gt;=2,1,COUNTIF('课表'!$V$148:$V$310,B21))+IF(COUNTIF('课表'!$W$148:$W$310,B21)&gt;=2,1,COUNTIF('课表'!$W$148:$W$310,B21))+IF(COUNTIF('课表'!$X$148:$X$310,B21)&gt;=2,1,COUNTIF('课表'!$X$148:$X$310,B21)))*2</f>
        <v>4</v>
      </c>
      <c r="M21" s="30">
        <f>(IF(COUNTIF('课表'!$Y$148:$Y$310,B21)&gt;=2,1,COUNTIF('课表'!$Y$148:$Y$310,B21))+IF(COUNTIF('课表'!$Z$148:$Z$310,B21)&gt;=2,1,COUNTIF('课表'!$Z$148:$Z$310,B21))+IF(COUNTIF('课表'!$AA$148:$AA$310,B21)&gt;=2,1,COUNTIF('课表'!$AA$148:$AA$310,B21))+IF(COUNTIF('课表'!$AB$148:$AB$310,B21)&gt;=2,1,COUNTIF('课表'!$AB$148:$AB$310,B21)))*2</f>
        <v>4</v>
      </c>
      <c r="N21" s="30">
        <f t="shared" si="1"/>
        <v>20</v>
      </c>
    </row>
    <row r="22" spans="1:14" ht="19.5" customHeight="1">
      <c r="A22" s="28">
        <v>20</v>
      </c>
      <c r="B22" s="29" t="s">
        <v>1326</v>
      </c>
      <c r="C22" s="5" t="str">
        <f>VLOOKUP(B22,'教师基础数据'!$B$2:$G4655,3,FALSE)</f>
        <v>信艺系</v>
      </c>
      <c r="D22" s="5" t="str">
        <f>VLOOKUP(B22,'教师基础数据'!$B$2:$G4655,4,FALSE)</f>
        <v>专职</v>
      </c>
      <c r="E22" s="5" t="str">
        <f>VLOOKUP(B22,'教师基础数据'!$B$2:$G4655,5,FALSE)</f>
        <v>计应教研室</v>
      </c>
      <c r="F22" s="28">
        <f t="shared" si="0"/>
        <v>3</v>
      </c>
      <c r="G22" s="30">
        <f>(IF(COUNTIF('课表'!$C$148:$C$310,B22)&gt;=2,1,COUNTIF('课表'!$C$148:$C$310,B22))+IF(COUNTIF('课表'!$D$148:$D$310,B22)&gt;=2,1,COUNTIF('课表'!D$148:$D$310,B22))+IF(COUNTIF('课表'!$E$148:$E$310,B22)&gt;=2,1,COUNTIF('课表'!$E$148:$E$310,B22))+IF(COUNTIF('课表'!$F$148:$F$310,B22)&gt;=2,1,COUNTIF('课表'!$F$148:$F$310,B22)))*2</f>
        <v>0</v>
      </c>
      <c r="H22" s="30">
        <f>(IF(COUNTIF('课表'!$G$148:$G$310,B22)&gt;=2,1,COUNTIF('课表'!$G$148:$G$310,B22))+IF(COUNTIF('课表'!$H$148:$H$310,B22)&gt;=2,1,COUNTIF('课表'!$H$148:$H$310,B22))+IF(COUNTIF('课表'!$I$148:$I$310,B22)&gt;=2,1,COUNTIF('课表'!$I$148:$I$310,B22))+IF(COUNTIF('课表'!$J$148:$J$310,B22)&gt;=2,1,COUNTIF('课表'!$J$148:$J$310,B22)))*2</f>
        <v>0</v>
      </c>
      <c r="I22" s="34">
        <f>(IF(COUNTIF('课表'!$K$148:$K$310,B22)&gt;=2,1,COUNTIF('课表'!$K$148:$K$310,B22))+IF(COUNTIF('课表'!$L$148:$L$310,B22)&gt;=2,1,COUNTIF('课表'!$L$148:$L$310,B22))+IF(COUNTIF('课表'!$M$148:$M$310,B22)&gt;=2,1,COUNTIF('课表'!$M$148:$M$310,B22))+IF(COUNTIF('课表'!$N$148:$N$310,B22)&gt;=2,1,COUNTIF('课表'!$N$148:$N$310,B22)))*2</f>
        <v>0</v>
      </c>
      <c r="J22" s="30">
        <f>(IF(COUNTIF('课表'!$O$148:$O$310,B22)&gt;=2,1,COUNTIF('课表'!$O$148:$O$310,B22))+IF(COUNTIF('课表'!$P$148:$P$310,B22)&gt;=2,1,COUNTIF('课表'!$P$148:$P$310,B22))+IF(COUNTIF('课表'!$Q$148:$Q$310,B22)&gt;=2,1,COUNTIF('课表'!$Q$148:$Q$310,B22))+IF(COUNTIF('课表'!$R$148:$R$310,B22)&gt;=2,1,COUNTIF('课表'!$R$148:$R$310,B22)))*2</f>
        <v>4</v>
      </c>
      <c r="K22" s="30">
        <f>(IF(COUNTIF('课表'!$S$148:$S$310,B22)&gt;=2,1,COUNTIF('课表'!$S$148:$S$310,B22))+IF(COUNTIF('课表'!$T$148:$T$310,B22)&gt;=2,1,COUNTIF('课表'!$T$148:$T$310,B22)))*2</f>
        <v>4</v>
      </c>
      <c r="L22" s="30">
        <f>(IF(COUNTIF('课表'!$U$148:$U$310,B22)&gt;=2,1,COUNTIF('课表'!$U$148:$U$310,B22))+IF(COUNTIF('课表'!$V$148:$V$310,B22)&gt;=2,1,COUNTIF('课表'!$V$148:$V$310,B22))+IF(COUNTIF('课表'!$W$148:$W$310,B22)&gt;=2,1,COUNTIF('课表'!$W$148:$W$310,B22))+IF(COUNTIF('课表'!$X$148:$X$310,B22)&gt;=2,1,COUNTIF('课表'!$X$148:$X$310,B22)))*2</f>
        <v>0</v>
      </c>
      <c r="M22" s="30">
        <f>(IF(COUNTIF('课表'!$Y$148:$Y$310,B22)&gt;=2,1,COUNTIF('课表'!$Y$148:$Y$310,B22))+IF(COUNTIF('课表'!$Z$148:$Z$310,B22)&gt;=2,1,COUNTIF('课表'!$Z$148:$Z$310,B22))+IF(COUNTIF('课表'!$AA$148:$AA$310,B22)&gt;=2,1,COUNTIF('课表'!$AA$148:$AA$310,B22))+IF(COUNTIF('课表'!$AB$148:$AB$310,B22)&gt;=2,1,COUNTIF('课表'!$AB$148:$AB$310,B22)))*2</f>
        <v>4</v>
      </c>
      <c r="N22" s="30">
        <f t="shared" si="1"/>
        <v>12</v>
      </c>
    </row>
    <row r="23" spans="1:14" ht="19.5" customHeight="1">
      <c r="A23" s="28">
        <v>21</v>
      </c>
      <c r="B23" s="29" t="s">
        <v>1292</v>
      </c>
      <c r="C23" s="5" t="str">
        <f>VLOOKUP(B23,'教师基础数据'!$B$2:$G4623,3,FALSE)</f>
        <v>信艺系</v>
      </c>
      <c r="D23" s="5" t="str">
        <f>VLOOKUP(B23,'教师基础数据'!$B$2:$G4623,4,FALSE)</f>
        <v>专职</v>
      </c>
      <c r="E23" s="5" t="str">
        <f>VLOOKUP(B23,'教师基础数据'!$B$2:$G4623,5,FALSE)</f>
        <v>计应教研室</v>
      </c>
      <c r="F23" s="28">
        <f t="shared" si="0"/>
        <v>2</v>
      </c>
      <c r="G23" s="30">
        <f>(IF(COUNTIF('课表'!$C$148:$C$310,B23)&gt;=2,1,COUNTIF('课表'!$C$148:$C$310,B23))+IF(COUNTIF('课表'!$D$148:$D$310,B23)&gt;=2,1,COUNTIF('课表'!D$148:$D$310,B23))+IF(COUNTIF('课表'!$E$148:$E$310,B23)&gt;=2,1,COUNTIF('课表'!$E$148:$E$310,B23))+IF(COUNTIF('课表'!$F$148:$F$310,B23)&gt;=2,1,COUNTIF('课表'!$F$148:$F$310,B23)))*2</f>
        <v>0</v>
      </c>
      <c r="H23" s="30">
        <f>(IF(COUNTIF('课表'!$G$148:$G$310,B23)&gt;=2,1,COUNTIF('课表'!$G$148:$G$310,B23))+IF(COUNTIF('课表'!$H$148:$H$310,B23)&gt;=2,1,COUNTIF('课表'!$H$148:$H$310,B23))+IF(COUNTIF('课表'!$I$148:$I$310,B23)&gt;=2,1,COUNTIF('课表'!$I$148:$I$310,B23))+IF(COUNTIF('课表'!$J$148:$J$310,B23)&gt;=2,1,COUNTIF('课表'!$J$148:$J$310,B23)))*2</f>
        <v>0</v>
      </c>
      <c r="I23" s="34">
        <f>(IF(COUNTIF('课表'!$K$148:$K$310,B23)&gt;=2,1,COUNTIF('课表'!$K$148:$K$310,B23))+IF(COUNTIF('课表'!$L$148:$L$310,B23)&gt;=2,1,COUNTIF('课表'!$L$148:$L$310,B23))+IF(COUNTIF('课表'!$M$148:$M$310,B23)&gt;=2,1,COUNTIF('课表'!$M$148:$M$310,B23))+IF(COUNTIF('课表'!$N$148:$N$310,B23)&gt;=2,1,COUNTIF('课表'!$N$148:$N$310,B23)))*2</f>
        <v>0</v>
      </c>
      <c r="J23" s="30">
        <f>(IF(COUNTIF('课表'!$O$148:$O$310,B23)&gt;=2,1,COUNTIF('课表'!$O$148:$O$310,B23))+IF(COUNTIF('课表'!$P$148:$P$310,B23)&gt;=2,1,COUNTIF('课表'!$P$148:$P$310,B23))+IF(COUNTIF('课表'!$Q$148:$Q$310,B23)&gt;=2,1,COUNTIF('课表'!$Q$148:$Q$310,B23))+IF(COUNTIF('课表'!$R$148:$R$310,B23)&gt;=2,1,COUNTIF('课表'!$R$148:$R$310,B23)))*2</f>
        <v>0</v>
      </c>
      <c r="K23" s="30">
        <f>(IF(COUNTIF('课表'!$S$148:$S$310,B23)&gt;=2,1,COUNTIF('课表'!$S$148:$S$310,B23))+IF(COUNTIF('课表'!$T$148:$T$310,B23)&gt;=2,1,COUNTIF('课表'!$T$148:$T$310,B23)))*2</f>
        <v>0</v>
      </c>
      <c r="L23" s="30">
        <f>(IF(COUNTIF('课表'!$U$148:$U$310,B23)&gt;=2,1,COUNTIF('课表'!$U$148:$U$310,B23))+IF(COUNTIF('课表'!$V$148:$V$310,B23)&gt;=2,1,COUNTIF('课表'!$V$148:$V$310,B23))+IF(COUNTIF('课表'!$W$148:$W$310,B23)&gt;=2,1,COUNTIF('课表'!$W$148:$W$310,B23))+IF(COUNTIF('课表'!$X$148:$X$310,B23)&gt;=2,1,COUNTIF('课表'!$X$148:$X$310,B23)))*2</f>
        <v>8</v>
      </c>
      <c r="M23" s="30">
        <f>(IF(COUNTIF('课表'!$Y$148:$Y$310,B23)&gt;=2,1,COUNTIF('课表'!$Y$148:$Y$310,B23))+IF(COUNTIF('课表'!$Z$148:$Z$310,B23)&gt;=2,1,COUNTIF('课表'!$Z$148:$Z$310,B23))+IF(COUNTIF('课表'!$AA$148:$AA$310,B23)&gt;=2,1,COUNTIF('课表'!$AA$148:$AA$310,B23))+IF(COUNTIF('课表'!$AB$148:$AB$310,B23)&gt;=2,1,COUNTIF('课表'!$AB$148:$AB$310,B23)))*2</f>
        <v>8</v>
      </c>
      <c r="N23" s="30">
        <f t="shared" si="1"/>
        <v>16</v>
      </c>
    </row>
    <row r="24" spans="1:14" ht="19.5" customHeight="1">
      <c r="A24" s="28">
        <v>22</v>
      </c>
      <c r="B24" s="29" t="s">
        <v>1295</v>
      </c>
      <c r="C24" s="5" t="str">
        <f>VLOOKUP(B24,'教师基础数据'!$B$2:$G4622,3,FALSE)</f>
        <v>信艺系</v>
      </c>
      <c r="D24" s="5" t="str">
        <f>VLOOKUP(B24,'教师基础数据'!$B$2:$G4622,4,FALSE)</f>
        <v>专职</v>
      </c>
      <c r="E24" s="5" t="str">
        <f>VLOOKUP(B24,'教师基础数据'!$B$2:$G4622,5,FALSE)</f>
        <v>计应教研室</v>
      </c>
      <c r="F24" s="28">
        <f t="shared" si="0"/>
        <v>2</v>
      </c>
      <c r="G24" s="30">
        <f>(IF(COUNTIF('课表'!$C$148:$C$310,B24)&gt;=2,1,COUNTIF('课表'!$C$148:$C$310,B24))+IF(COUNTIF('课表'!$D$148:$D$310,B24)&gt;=2,1,COUNTIF('课表'!D$148:$D$310,B24))+IF(COUNTIF('课表'!$E$148:$E$310,B24)&gt;=2,1,COUNTIF('课表'!$E$148:$E$310,B24))+IF(COUNTIF('课表'!$F$148:$F$310,B24)&gt;=2,1,COUNTIF('课表'!$F$148:$F$310,B24)))*2</f>
        <v>6</v>
      </c>
      <c r="H24" s="30">
        <f>(IF(COUNTIF('课表'!$G$148:$G$310,B24)&gt;=2,1,COUNTIF('课表'!$G$148:$G$310,B24))+IF(COUNTIF('课表'!$H$148:$H$310,B24)&gt;=2,1,COUNTIF('课表'!$H$148:$H$310,B24))+IF(COUNTIF('课表'!$I$148:$I$310,B24)&gt;=2,1,COUNTIF('课表'!$I$148:$I$310,B24))+IF(COUNTIF('课表'!$J$148:$J$310,B24)&gt;=2,1,COUNTIF('课表'!$J$148:$J$310,B24)))*2</f>
        <v>4</v>
      </c>
      <c r="I24" s="34">
        <f>(IF(COUNTIF('课表'!$K$148:$K$310,B24)&gt;=2,1,COUNTIF('课表'!$K$148:$K$310,B24))+IF(COUNTIF('课表'!$L$148:$L$310,B24)&gt;=2,1,COUNTIF('课表'!$L$148:$L$310,B24))+IF(COUNTIF('课表'!$M$148:$M$310,B24)&gt;=2,1,COUNTIF('课表'!$M$148:$M$310,B24))+IF(COUNTIF('课表'!$N$148:$N$310,B24)&gt;=2,1,COUNTIF('课表'!$N$148:$N$310,B24)))*2</f>
        <v>0</v>
      </c>
      <c r="J24" s="30">
        <f>(IF(COUNTIF('课表'!$O$148:$O$310,B24)&gt;=2,1,COUNTIF('课表'!$O$148:$O$310,B24))+IF(COUNTIF('课表'!$P$148:$P$310,B24)&gt;=2,1,COUNTIF('课表'!$P$148:$P$310,B24))+IF(COUNTIF('课表'!$Q$148:$Q$310,B24)&gt;=2,1,COUNTIF('课表'!$Q$148:$Q$310,B24))+IF(COUNTIF('课表'!$R$148:$R$310,B24)&gt;=2,1,COUNTIF('课表'!$R$148:$R$310,B24)))*2</f>
        <v>0</v>
      </c>
      <c r="K24" s="30">
        <f>(IF(COUNTIF('课表'!$S$148:$S$310,B24)&gt;=2,1,COUNTIF('课表'!$S$148:$S$310,B24))+IF(COUNTIF('课表'!$T$148:$T$310,B24)&gt;=2,1,COUNTIF('课表'!$T$148:$T$310,B24)))*2</f>
        <v>0</v>
      </c>
      <c r="L24" s="30">
        <f>(IF(COUNTIF('课表'!$U$148:$U$310,B24)&gt;=2,1,COUNTIF('课表'!$U$148:$U$310,B24))+IF(COUNTIF('课表'!$V$148:$V$310,B24)&gt;=2,1,COUNTIF('课表'!$V$148:$V$310,B24))+IF(COUNTIF('课表'!$W$148:$W$310,B24)&gt;=2,1,COUNTIF('课表'!$W$148:$W$310,B24))+IF(COUNTIF('课表'!$X$148:$X$310,B24)&gt;=2,1,COUNTIF('课表'!$X$148:$X$310,B24)))*2</f>
        <v>0</v>
      </c>
      <c r="M24" s="30">
        <f>(IF(COUNTIF('课表'!$Y$148:$Y$310,B24)&gt;=2,1,COUNTIF('课表'!$Y$148:$Y$310,B24))+IF(COUNTIF('课表'!$Z$148:$Z$310,B24)&gt;=2,1,COUNTIF('课表'!$Z$148:$Z$310,B24))+IF(COUNTIF('课表'!$AA$148:$AA$310,B24)&gt;=2,1,COUNTIF('课表'!$AA$148:$AA$310,B24))+IF(COUNTIF('课表'!$AB$148:$AB$310,B24)&gt;=2,1,COUNTIF('课表'!$AB$148:$AB$310,B24)))*2</f>
        <v>0</v>
      </c>
      <c r="N24" s="30">
        <f t="shared" si="1"/>
        <v>10</v>
      </c>
    </row>
    <row r="25" spans="1:14" ht="19.5" customHeight="1">
      <c r="A25" s="28">
        <v>23</v>
      </c>
      <c r="B25" s="29" t="s">
        <v>1300</v>
      </c>
      <c r="C25" s="5" t="str">
        <f>VLOOKUP(B25,'教师基础数据'!$B$2:$G4615,3,FALSE)</f>
        <v>信艺系</v>
      </c>
      <c r="D25" s="5" t="str">
        <f>VLOOKUP(B25,'教师基础数据'!$B$2:$G4615,4,FALSE)</f>
        <v>外聘</v>
      </c>
      <c r="E25" s="5" t="str">
        <f>VLOOKUP(B25,'教师基础数据'!$B$2:$G4615,5,FALSE)</f>
        <v>计应教研室</v>
      </c>
      <c r="F25" s="28">
        <f t="shared" si="0"/>
        <v>4</v>
      </c>
      <c r="G25" s="30">
        <f>(IF(COUNTIF('课表'!$C$148:$C$310,B25)&gt;=2,1,COUNTIF('课表'!$C$148:$C$310,B25))+IF(COUNTIF('课表'!$D$148:$D$310,B25)&gt;=2,1,COUNTIF('课表'!D$148:$D$310,B25))+IF(COUNTIF('课表'!$E$148:$E$310,B25)&gt;=2,1,COUNTIF('课表'!$E$148:$E$310,B25))+IF(COUNTIF('课表'!$F$148:$F$310,B25)&gt;=2,1,COUNTIF('课表'!$F$148:$F$310,B25)))*2</f>
        <v>4</v>
      </c>
      <c r="H25" s="30">
        <f>(IF(COUNTIF('课表'!$G$148:$G$310,B25)&gt;=2,1,COUNTIF('课表'!$G$148:$G$310,B25))+IF(COUNTIF('课表'!$H$148:$H$310,B25)&gt;=2,1,COUNTIF('课表'!$H$148:$H$310,B25))+IF(COUNTIF('课表'!$I$148:$I$310,B25)&gt;=2,1,COUNTIF('课表'!$I$148:$I$310,B25))+IF(COUNTIF('课表'!$J$148:$J$310,B25)&gt;=2,1,COUNTIF('课表'!$J$148:$J$310,B25)))*2</f>
        <v>4</v>
      </c>
      <c r="I25" s="34">
        <f>(IF(COUNTIF('课表'!$K$148:$K$310,B25)&gt;=2,1,COUNTIF('课表'!$K$148:$K$310,B25))+IF(COUNTIF('课表'!$L$148:$L$310,B25)&gt;=2,1,COUNTIF('课表'!$L$148:$L$310,B25))+IF(COUNTIF('课表'!$M$148:$M$310,B25)&gt;=2,1,COUNTIF('课表'!$M$148:$M$310,B25))+IF(COUNTIF('课表'!$N$148:$N$310,B25)&gt;=2,1,COUNTIF('课表'!$N$148:$N$310,B25)))*2</f>
        <v>4</v>
      </c>
      <c r="J25" s="30">
        <f>(IF(COUNTIF('课表'!$O$148:$O$310,B25)&gt;=2,1,COUNTIF('课表'!$O$148:$O$310,B25))+IF(COUNTIF('课表'!$P$148:$P$310,B25)&gt;=2,1,COUNTIF('课表'!$P$148:$P$310,B25))+IF(COUNTIF('课表'!$Q$148:$Q$310,B25)&gt;=2,1,COUNTIF('课表'!$Q$148:$Q$310,B25))+IF(COUNTIF('课表'!$R$148:$R$310,B25)&gt;=2,1,COUNTIF('课表'!$R$148:$R$310,B25)))*2</f>
        <v>4</v>
      </c>
      <c r="K25" s="30">
        <f>(IF(COUNTIF('课表'!$S$148:$S$310,B25)&gt;=2,1,COUNTIF('课表'!$S$148:$S$310,B25))+IF(COUNTIF('课表'!$T$148:$T$310,B25)&gt;=2,1,COUNTIF('课表'!$T$148:$T$310,B25)))*2</f>
        <v>0</v>
      </c>
      <c r="L25" s="30">
        <f>(IF(COUNTIF('课表'!$U$148:$U$310,B25)&gt;=2,1,COUNTIF('课表'!$U$148:$U$310,B25))+IF(COUNTIF('课表'!$V$148:$V$310,B25)&gt;=2,1,COUNTIF('课表'!$V$148:$V$310,B25))+IF(COUNTIF('课表'!$W$148:$W$310,B25)&gt;=2,1,COUNTIF('课表'!$W$148:$W$310,B25))+IF(COUNTIF('课表'!$X$148:$X$310,B25)&gt;=2,1,COUNTIF('课表'!$X$148:$X$310,B25)))*2</f>
        <v>0</v>
      </c>
      <c r="M25" s="30">
        <f>(IF(COUNTIF('课表'!$Y$148:$Y$310,B25)&gt;=2,1,COUNTIF('课表'!$Y$148:$Y$310,B25))+IF(COUNTIF('课表'!$Z$148:$Z$310,B25)&gt;=2,1,COUNTIF('课表'!$Z$148:$Z$310,B25))+IF(COUNTIF('课表'!$AA$148:$AA$310,B25)&gt;=2,1,COUNTIF('课表'!$AA$148:$AA$310,B25))+IF(COUNTIF('课表'!$AB$148:$AB$310,B25)&gt;=2,1,COUNTIF('课表'!$AB$148:$AB$310,B25)))*2</f>
        <v>0</v>
      </c>
      <c r="N25" s="30">
        <f t="shared" si="1"/>
        <v>16</v>
      </c>
    </row>
    <row r="26" spans="1:14" ht="19.5" customHeight="1">
      <c r="A26" s="28">
        <v>24</v>
      </c>
      <c r="B26" s="29" t="s">
        <v>1308</v>
      </c>
      <c r="C26" s="5" t="str">
        <f>VLOOKUP(B26,'教师基础数据'!$B$2:$G4492,3,FALSE)</f>
        <v>信艺系</v>
      </c>
      <c r="D26" s="5" t="str">
        <f>VLOOKUP(B26,'教师基础数据'!$B$2:$G4492,4,FALSE)</f>
        <v>外聘</v>
      </c>
      <c r="E26" s="5" t="str">
        <f>VLOOKUP(B26,'教师基础数据'!$B$2:$G4492,5,FALSE)</f>
        <v>计应教研室</v>
      </c>
      <c r="F26" s="28">
        <f t="shared" si="0"/>
        <v>5</v>
      </c>
      <c r="G26" s="30">
        <f>(IF(COUNTIF('课表'!$C$148:$C$310,B26)&gt;=2,1,COUNTIF('课表'!$C$148:$C$310,B26))+IF(COUNTIF('课表'!$D$148:$D$310,B26)&gt;=2,1,COUNTIF('课表'!D$148:$D$310,B26))+IF(COUNTIF('课表'!$E$148:$E$310,B26)&gt;=2,1,COUNTIF('课表'!$E$148:$E$310,B26))+IF(COUNTIF('课表'!$F$148:$F$310,B26)&gt;=2,1,COUNTIF('课表'!$F$148:$F$310,B26)))*2</f>
        <v>8</v>
      </c>
      <c r="H26" s="30">
        <f>(IF(COUNTIF('课表'!$G$148:$G$310,B26)&gt;=2,1,COUNTIF('课表'!$G$148:$G$310,B26))+IF(COUNTIF('课表'!$H$148:$H$310,B26)&gt;=2,1,COUNTIF('课表'!$H$148:$H$310,B26))+IF(COUNTIF('课表'!$I$148:$I$310,B26)&gt;=2,1,COUNTIF('课表'!$I$148:$I$310,B26))+IF(COUNTIF('课表'!$J$148:$J$310,B26)&gt;=2,1,COUNTIF('课表'!$J$148:$J$310,B26)))*2</f>
        <v>4</v>
      </c>
      <c r="I26" s="34">
        <f>(IF(COUNTIF('课表'!$K$148:$K$310,B26)&gt;=2,1,COUNTIF('课表'!$K$148:$K$310,B26))+IF(COUNTIF('课表'!$L$148:$L$310,B26)&gt;=2,1,COUNTIF('课表'!$L$148:$L$310,B26))+IF(COUNTIF('课表'!$M$148:$M$310,B26)&gt;=2,1,COUNTIF('课表'!$M$148:$M$310,B26))+IF(COUNTIF('课表'!$N$148:$N$310,B26)&gt;=2,1,COUNTIF('课表'!$N$148:$N$310,B26)))*2</f>
        <v>4</v>
      </c>
      <c r="J26" s="30">
        <f>(IF(COUNTIF('课表'!$O$148:$O$310,B26)&gt;=2,1,COUNTIF('课表'!$O$148:$O$310,B26))+IF(COUNTIF('课表'!$P$148:$P$310,B26)&gt;=2,1,COUNTIF('课表'!$P$148:$P$310,B26))+IF(COUNTIF('课表'!$Q$148:$Q$310,B26)&gt;=2,1,COUNTIF('课表'!$Q$148:$Q$310,B26))+IF(COUNTIF('课表'!$R$148:$R$310,B26)&gt;=2,1,COUNTIF('课表'!$R$148:$R$310,B26)))*2</f>
        <v>4</v>
      </c>
      <c r="K26" s="30">
        <f>(IF(COUNTIF('课表'!$S$148:$S$310,B26)&gt;=2,1,COUNTIF('课表'!$S$148:$S$310,B26))+IF(COUNTIF('课表'!$T$148:$T$310,B26)&gt;=2,1,COUNTIF('课表'!$T$148:$T$310,B26)))*2</f>
        <v>4</v>
      </c>
      <c r="L26" s="30">
        <f>(IF(COUNTIF('课表'!$U$148:$U$310,B26)&gt;=2,1,COUNTIF('课表'!$U$148:$U$310,B26))+IF(COUNTIF('课表'!$V$148:$V$310,B26)&gt;=2,1,COUNTIF('课表'!$V$148:$V$310,B26))+IF(COUNTIF('课表'!$W$148:$W$310,B26)&gt;=2,1,COUNTIF('课表'!$W$148:$W$310,B26))+IF(COUNTIF('课表'!$X$148:$X$310,B26)&gt;=2,1,COUNTIF('课表'!$X$148:$X$310,B26)))*2</f>
        <v>0</v>
      </c>
      <c r="M26" s="30">
        <f>(IF(COUNTIF('课表'!$Y$148:$Y$310,B26)&gt;=2,1,COUNTIF('课表'!$Y$148:$Y$310,B26))+IF(COUNTIF('课表'!$Z$148:$Z$310,B26)&gt;=2,1,COUNTIF('课表'!$Z$148:$Z$310,B26))+IF(COUNTIF('课表'!$AA$148:$AA$310,B26)&gt;=2,1,COUNTIF('课表'!$AA$148:$AA$310,B26))+IF(COUNTIF('课表'!$AB$148:$AB$310,B26)&gt;=2,1,COUNTIF('课表'!$AB$148:$AB$310,B26)))*2</f>
        <v>0</v>
      </c>
      <c r="N26" s="30">
        <f t="shared" si="1"/>
        <v>24</v>
      </c>
    </row>
    <row r="27" spans="1:14" ht="19.5" customHeight="1">
      <c r="A27" s="28">
        <v>25</v>
      </c>
      <c r="B27" s="29" t="s">
        <v>1299</v>
      </c>
      <c r="C27" s="5" t="str">
        <f>VLOOKUP(B27,'教师基础数据'!$B$2:$G4409,3,FALSE)</f>
        <v>信艺系</v>
      </c>
      <c r="D27" s="5" t="str">
        <f>VLOOKUP(B27,'教师基础数据'!$B$2:$G4409,4,FALSE)</f>
        <v>外聘</v>
      </c>
      <c r="E27" s="5" t="str">
        <f>VLOOKUP(B27,'教师基础数据'!$B$2:$G4409,5,FALSE)</f>
        <v>计应教研室</v>
      </c>
      <c r="F27" s="28">
        <f t="shared" si="0"/>
        <v>5</v>
      </c>
      <c r="G27" s="30">
        <f>(IF(COUNTIF('课表'!$C$148:$C$310,B27)&gt;=2,1,COUNTIF('课表'!$C$148:$C$310,B27))+IF(COUNTIF('课表'!$D$148:$D$310,B27)&gt;=2,1,COUNTIF('课表'!D$148:$D$310,B27))+IF(COUNTIF('课表'!$E$148:$E$310,B27)&gt;=2,1,COUNTIF('课表'!$E$148:$E$310,B27))+IF(COUNTIF('课表'!$F$148:$F$310,B27)&gt;=2,1,COUNTIF('课表'!$F$148:$F$310,B27)))*2</f>
        <v>8</v>
      </c>
      <c r="H27" s="30">
        <f>(IF(COUNTIF('课表'!$G$148:$G$310,B27)&gt;=2,1,COUNTIF('课表'!$G$148:$G$310,B27))+IF(COUNTIF('课表'!$H$148:$H$310,B27)&gt;=2,1,COUNTIF('课表'!$H$148:$H$310,B27))+IF(COUNTIF('课表'!$I$148:$I$310,B27)&gt;=2,1,COUNTIF('课表'!$I$148:$I$310,B27))+IF(COUNTIF('课表'!$J$148:$J$310,B27)&gt;=2,1,COUNTIF('课表'!$J$148:$J$310,B27)))*2</f>
        <v>4</v>
      </c>
      <c r="I27" s="34">
        <f>(IF(COUNTIF('课表'!$K$148:$K$310,B27)&gt;=2,1,COUNTIF('课表'!$K$148:$K$310,B27))+IF(COUNTIF('课表'!$L$148:$L$310,B27)&gt;=2,1,COUNTIF('课表'!$L$148:$L$310,B27))+IF(COUNTIF('课表'!$M$148:$M$310,B27)&gt;=2,1,COUNTIF('课表'!$M$148:$M$310,B27))+IF(COUNTIF('课表'!$N$148:$N$310,B27)&gt;=2,1,COUNTIF('课表'!$N$148:$N$310,B27)))*2</f>
        <v>8</v>
      </c>
      <c r="J27" s="30">
        <f>(IF(COUNTIF('课表'!$O$148:$O$310,B27)&gt;=2,1,COUNTIF('课表'!$O$148:$O$310,B27))+IF(COUNTIF('课表'!$P$148:$P$310,B27)&gt;=2,1,COUNTIF('课表'!$P$148:$P$310,B27))+IF(COUNTIF('课表'!$Q$148:$Q$310,B27)&gt;=2,1,COUNTIF('课表'!$Q$148:$Q$310,B27))+IF(COUNTIF('课表'!$R$148:$R$310,B27)&gt;=2,1,COUNTIF('课表'!$R$148:$R$310,B27)))*2</f>
        <v>4</v>
      </c>
      <c r="K27" s="30">
        <f>(IF(COUNTIF('课表'!$S$148:$S$310,B27)&gt;=2,1,COUNTIF('课表'!$S$148:$S$310,B27))+IF(COUNTIF('课表'!$T$148:$T$310,B27)&gt;=2,1,COUNTIF('课表'!$T$148:$T$310,B27)))*2</f>
        <v>4</v>
      </c>
      <c r="L27" s="30">
        <f>(IF(COUNTIF('课表'!$U$148:$U$310,B27)&gt;=2,1,COUNTIF('课表'!$U$148:$U$310,B27))+IF(COUNTIF('课表'!$V$148:$V$310,B27)&gt;=2,1,COUNTIF('课表'!$V$148:$V$310,B27))+IF(COUNTIF('课表'!$W$148:$W$310,B27)&gt;=2,1,COUNTIF('课表'!$W$148:$W$310,B27))+IF(COUNTIF('课表'!$X$148:$X$310,B27)&gt;=2,1,COUNTIF('课表'!$X$148:$X$310,B27)))*2</f>
        <v>0</v>
      </c>
      <c r="M27" s="30">
        <f>(IF(COUNTIF('课表'!$Y$148:$Y$310,B27)&gt;=2,1,COUNTIF('课表'!$Y$148:$Y$310,B27))+IF(COUNTIF('课表'!$Z$148:$Z$310,B27)&gt;=2,1,COUNTIF('课表'!$Z$148:$Z$310,B27))+IF(COUNTIF('课表'!$AA$148:$AA$310,B27)&gt;=2,1,COUNTIF('课表'!$AA$148:$AA$310,B27))+IF(COUNTIF('课表'!$AB$148:$AB$310,B27)&gt;=2,1,COUNTIF('课表'!$AB$148:$AB$310,B27)))*2</f>
        <v>0</v>
      </c>
      <c r="N27" s="30">
        <f t="shared" si="1"/>
        <v>28</v>
      </c>
    </row>
    <row r="28" spans="1:14" ht="19.5" customHeight="1">
      <c r="A28" s="28">
        <v>26</v>
      </c>
      <c r="B28" s="29" t="s">
        <v>1317</v>
      </c>
      <c r="C28" s="5" t="str">
        <f>VLOOKUP(B28,'教师基础数据'!$B$2:$G4477,3,FALSE)</f>
        <v>信艺系</v>
      </c>
      <c r="D28" s="5" t="str">
        <f>VLOOKUP(B28,'教师基础数据'!$B$2:$G4477,4,FALSE)</f>
        <v>兼职</v>
      </c>
      <c r="E28" s="5" t="str">
        <f>VLOOKUP(B28,'教师基础数据'!$B$2:$G4477,5,FALSE)</f>
        <v>计应教研室</v>
      </c>
      <c r="F28" s="28">
        <f t="shared" si="0"/>
        <v>3</v>
      </c>
      <c r="G28" s="30">
        <f>(IF(COUNTIF('课表'!$C$148:$C$310,B28)&gt;=2,1,COUNTIF('课表'!$C$148:$C$310,B28))+IF(COUNTIF('课表'!$D$148:$D$310,B28)&gt;=2,1,COUNTIF('课表'!D$148:$D$310,B28))+IF(COUNTIF('课表'!$E$148:$E$310,B28)&gt;=2,1,COUNTIF('课表'!$E$148:$E$310,B28))+IF(COUNTIF('课表'!$F$148:$F$310,B28)&gt;=2,1,COUNTIF('课表'!$F$148:$F$310,B28)))*2</f>
        <v>4</v>
      </c>
      <c r="H28" s="30">
        <f>(IF(COUNTIF('课表'!$G$148:$G$310,B28)&gt;=2,1,COUNTIF('课表'!$G$148:$G$310,B28))+IF(COUNTIF('课表'!$H$148:$H$310,B28)&gt;=2,1,COUNTIF('课表'!$H$148:$H$310,B28))+IF(COUNTIF('课表'!$I$148:$I$310,B28)&gt;=2,1,COUNTIF('课表'!$I$148:$I$310,B28))+IF(COUNTIF('课表'!$J$148:$J$310,B28)&gt;=2,1,COUNTIF('课表'!$J$148:$J$310,B28)))*2</f>
        <v>4</v>
      </c>
      <c r="I28" s="34">
        <f>(IF(COUNTIF('课表'!$K$148:$K$310,B28)&gt;=2,1,COUNTIF('课表'!$K$148:$K$310,B28))+IF(COUNTIF('课表'!$L$148:$L$310,B28)&gt;=2,1,COUNTIF('课表'!$L$148:$L$310,B28))+IF(COUNTIF('课表'!$M$148:$M$310,B28)&gt;=2,1,COUNTIF('课表'!$M$148:$M$310,B28))+IF(COUNTIF('课表'!$N$148:$N$310,B28)&gt;=2,1,COUNTIF('课表'!$N$148:$N$310,B28)))*2</f>
        <v>0</v>
      </c>
      <c r="J28" s="30">
        <f>(IF(COUNTIF('课表'!$O$148:$O$310,B28)&gt;=2,1,COUNTIF('课表'!$O$148:$O$310,B28))+IF(COUNTIF('课表'!$P$148:$P$310,B28)&gt;=2,1,COUNTIF('课表'!$P$148:$P$310,B28))+IF(COUNTIF('课表'!$Q$148:$Q$310,B28)&gt;=2,1,COUNTIF('课表'!$Q$148:$Q$310,B28))+IF(COUNTIF('课表'!$R$148:$R$310,B28)&gt;=2,1,COUNTIF('课表'!$R$148:$R$310,B28)))*2</f>
        <v>0</v>
      </c>
      <c r="K28" s="30">
        <f>(IF(COUNTIF('课表'!$S$148:$S$310,B28)&gt;=2,1,COUNTIF('课表'!$S$148:$S$310,B28))+IF(COUNTIF('课表'!$T$148:$T$310,B28)&gt;=2,1,COUNTIF('课表'!$T$148:$T$310,B28)))*2</f>
        <v>0</v>
      </c>
      <c r="L28" s="30">
        <f>(IF(COUNTIF('课表'!$U$148:$U$310,B28)&gt;=2,1,COUNTIF('课表'!$U$148:$U$310,B28))+IF(COUNTIF('课表'!$V$148:$V$310,B28)&gt;=2,1,COUNTIF('课表'!$V$148:$V$310,B28))+IF(COUNTIF('课表'!$W$148:$W$310,B28)&gt;=2,1,COUNTIF('课表'!$W$148:$W$310,B28))+IF(COUNTIF('课表'!$X$148:$X$310,B28)&gt;=2,1,COUNTIF('课表'!$X$148:$X$310,B28)))*2</f>
        <v>0</v>
      </c>
      <c r="M28" s="30">
        <f>(IF(COUNTIF('课表'!$Y$148:$Y$310,B28)&gt;=2,1,COUNTIF('课表'!$Y$148:$Y$310,B28))+IF(COUNTIF('课表'!$Z$148:$Z$310,B28)&gt;=2,1,COUNTIF('课表'!$Z$148:$Z$310,B28))+IF(COUNTIF('课表'!$AA$148:$AA$310,B28)&gt;=2,1,COUNTIF('课表'!$AA$148:$AA$310,B28))+IF(COUNTIF('课表'!$AB$148:$AB$310,B28)&gt;=2,1,COUNTIF('课表'!$AB$148:$AB$310,B28)))*2</f>
        <v>4</v>
      </c>
      <c r="N28" s="30">
        <f t="shared" si="1"/>
        <v>12</v>
      </c>
    </row>
    <row r="29" spans="1:14" ht="19.5" customHeight="1">
      <c r="A29" s="28">
        <v>27</v>
      </c>
      <c r="B29" s="29" t="s">
        <v>1284</v>
      </c>
      <c r="C29" s="5" t="str">
        <f>VLOOKUP(B29,'教师基础数据'!$B$2:$G4703,3,FALSE)</f>
        <v>信艺系</v>
      </c>
      <c r="D29" s="5" t="str">
        <f>VLOOKUP(B29,'教师基础数据'!$B$2:$G4703,4,FALSE)</f>
        <v>兼职</v>
      </c>
      <c r="E29" s="5" t="str">
        <f>VLOOKUP(B29,'教师基础数据'!$B$2:$G4703,5,FALSE)</f>
        <v>计应教研室</v>
      </c>
      <c r="F29" s="28">
        <f t="shared" si="0"/>
        <v>2</v>
      </c>
      <c r="G29" s="30">
        <f>(IF(COUNTIF('课表'!$C$148:$C$310,B29)&gt;=2,1,COUNTIF('课表'!$C$148:$C$310,B29))+IF(COUNTIF('课表'!$D$148:$D$310,B29)&gt;=2,1,COUNTIF('课表'!D$148:$D$310,B29))+IF(COUNTIF('课表'!$E$148:$E$310,B29)&gt;=2,1,COUNTIF('课表'!$E$148:$E$310,B29))+IF(COUNTIF('课表'!$F$148:$F$310,B29)&gt;=2,1,COUNTIF('课表'!$F$148:$F$310,B29)))*2</f>
        <v>0</v>
      </c>
      <c r="H29" s="30">
        <f>(IF(COUNTIF('课表'!$G$148:$G$310,B29)&gt;=2,1,COUNTIF('课表'!$G$148:$G$310,B29))+IF(COUNTIF('课表'!$H$148:$H$310,B29)&gt;=2,1,COUNTIF('课表'!$H$148:$H$310,B29))+IF(COUNTIF('课表'!$I$148:$I$310,B29)&gt;=2,1,COUNTIF('课表'!$I$148:$I$310,B29))+IF(COUNTIF('课表'!$J$148:$J$310,B29)&gt;=2,1,COUNTIF('课表'!$J$148:$J$310,B29)))*2</f>
        <v>4</v>
      </c>
      <c r="I29" s="34">
        <f>(IF(COUNTIF('课表'!$K$148:$K$310,B29)&gt;=2,1,COUNTIF('课表'!$K$148:$K$310,B29))+IF(COUNTIF('课表'!$L$148:$L$310,B29)&gt;=2,1,COUNTIF('课表'!$L$148:$L$310,B29))+IF(COUNTIF('课表'!$M$148:$M$310,B29)&gt;=2,1,COUNTIF('课表'!$M$148:$M$310,B29))+IF(COUNTIF('课表'!$N$148:$N$310,B29)&gt;=2,1,COUNTIF('课表'!$N$148:$N$310,B29)))*2</f>
        <v>6</v>
      </c>
      <c r="J29" s="30">
        <f>(IF(COUNTIF('课表'!$O$148:$O$310,B29)&gt;=2,1,COUNTIF('课表'!$O$148:$O$310,B29))+IF(COUNTIF('课表'!$P$148:$P$310,B29)&gt;=2,1,COUNTIF('课表'!$P$148:$P$310,B29))+IF(COUNTIF('课表'!$Q$148:$Q$310,B29)&gt;=2,1,COUNTIF('课表'!$Q$148:$Q$310,B29))+IF(COUNTIF('课表'!$R$148:$R$310,B29)&gt;=2,1,COUNTIF('课表'!$R$148:$R$310,B29)))*2</f>
        <v>0</v>
      </c>
      <c r="K29" s="30">
        <f>(IF(COUNTIF('课表'!$S$148:$S$310,B29)&gt;=2,1,COUNTIF('课表'!$S$148:$S$310,B29))+IF(COUNTIF('课表'!$T$148:$T$310,B29)&gt;=2,1,COUNTIF('课表'!$T$148:$T$310,B29)))*2</f>
        <v>0</v>
      </c>
      <c r="L29" s="30">
        <f>(IF(COUNTIF('课表'!$U$148:$U$310,B29)&gt;=2,1,COUNTIF('课表'!$U$148:$U$310,B29))+IF(COUNTIF('课表'!$V$148:$V$310,B29)&gt;=2,1,COUNTIF('课表'!$V$148:$V$310,B29))+IF(COUNTIF('课表'!$W$148:$W$310,B29)&gt;=2,1,COUNTIF('课表'!$W$148:$W$310,B29))+IF(COUNTIF('课表'!$X$148:$X$310,B29)&gt;=2,1,COUNTIF('课表'!$X$148:$X$310,B29)))*2</f>
        <v>0</v>
      </c>
      <c r="M29" s="30">
        <f>(IF(COUNTIF('课表'!$Y$148:$Y$310,B29)&gt;=2,1,COUNTIF('课表'!$Y$148:$Y$310,B29))+IF(COUNTIF('课表'!$Z$148:$Z$310,B29)&gt;=2,1,COUNTIF('课表'!$Z$148:$Z$310,B29))+IF(COUNTIF('课表'!$AA$148:$AA$310,B29)&gt;=2,1,COUNTIF('课表'!$AA$148:$AA$310,B29))+IF(COUNTIF('课表'!$AB$148:$AB$310,B29)&gt;=2,1,COUNTIF('课表'!$AB$148:$AB$310,B29)))*2</f>
        <v>0</v>
      </c>
      <c r="N29" s="30">
        <f t="shared" si="1"/>
        <v>10</v>
      </c>
    </row>
    <row r="30" spans="1:14" ht="19.5" customHeight="1">
      <c r="A30" s="28">
        <v>28</v>
      </c>
      <c r="B30" s="29" t="s">
        <v>1298</v>
      </c>
      <c r="C30" s="5" t="str">
        <f>VLOOKUP(B30,'教师基础数据'!$B$2:$G4424,3,FALSE)</f>
        <v>信艺系</v>
      </c>
      <c r="D30" s="5" t="str">
        <f>VLOOKUP(B30,'教师基础数据'!$B$2:$G4424,4,FALSE)</f>
        <v>兼职</v>
      </c>
      <c r="E30" s="5" t="str">
        <f>VLOOKUP(B30,'教师基础数据'!$B$2:$G4424,5,FALSE)</f>
        <v>计应教研室</v>
      </c>
      <c r="F30" s="28">
        <f t="shared" si="0"/>
        <v>3</v>
      </c>
      <c r="G30" s="30">
        <f>(IF(COUNTIF('课表'!$C$148:$C$310,B30)&gt;=2,1,COUNTIF('课表'!$C$148:$C$310,B30))+IF(COUNTIF('课表'!$D$148:$D$310,B30)&gt;=2,1,COUNTIF('课表'!D$148:$D$310,B30))+IF(COUNTIF('课表'!$E$148:$E$310,B30)&gt;=2,1,COUNTIF('课表'!$E$148:$E$310,B30))+IF(COUNTIF('课表'!$F$148:$F$310,B30)&gt;=2,1,COUNTIF('课表'!$F$148:$F$310,B30)))*2</f>
        <v>4</v>
      </c>
      <c r="H30" s="30">
        <f>(IF(COUNTIF('课表'!$G$148:$G$310,B30)&gt;=2,1,COUNTIF('课表'!$G$148:$G$310,B30))+IF(COUNTIF('课表'!$H$148:$H$310,B30)&gt;=2,1,COUNTIF('课表'!$H$148:$H$310,B30))+IF(COUNTIF('课表'!$I$148:$I$310,B30)&gt;=2,1,COUNTIF('课表'!$I$148:$I$310,B30))+IF(COUNTIF('课表'!$J$148:$J$310,B30)&gt;=2,1,COUNTIF('课表'!$J$148:$J$310,B30)))*2</f>
        <v>0</v>
      </c>
      <c r="I30" s="34">
        <f>(IF(COUNTIF('课表'!$K$148:$K$310,B30)&gt;=2,1,COUNTIF('课表'!$K$148:$K$310,B30))+IF(COUNTIF('课表'!$L$148:$L$310,B30)&gt;=2,1,COUNTIF('课表'!$L$148:$L$310,B30))+IF(COUNTIF('课表'!$M$148:$M$310,B30)&gt;=2,1,COUNTIF('课表'!$M$148:$M$310,B30))+IF(COUNTIF('课表'!$N$148:$N$310,B30)&gt;=2,1,COUNTIF('课表'!$N$148:$N$310,B30)))*2</f>
        <v>2</v>
      </c>
      <c r="J30" s="30">
        <f>(IF(COUNTIF('课表'!$O$148:$O$310,B30)&gt;=2,1,COUNTIF('课表'!$O$148:$O$310,B30))+IF(COUNTIF('课表'!$P$148:$P$310,B30)&gt;=2,1,COUNTIF('课表'!$P$148:$P$310,B30))+IF(COUNTIF('课表'!$Q$148:$Q$310,B30)&gt;=2,1,COUNTIF('课表'!$Q$148:$Q$310,B30))+IF(COUNTIF('课表'!$R$148:$R$310,B30)&gt;=2,1,COUNTIF('课表'!$R$148:$R$310,B30)))*2</f>
        <v>4</v>
      </c>
      <c r="K30" s="30">
        <f>(IF(COUNTIF('课表'!$S$148:$S$310,B30)&gt;=2,1,COUNTIF('课表'!$S$148:$S$310,B30))+IF(COUNTIF('课表'!$T$148:$T$310,B30)&gt;=2,1,COUNTIF('课表'!$T$148:$T$310,B30)))*2</f>
        <v>0</v>
      </c>
      <c r="L30" s="30">
        <f>(IF(COUNTIF('课表'!$U$148:$U$310,B30)&gt;=2,1,COUNTIF('课表'!$U$148:$U$310,B30))+IF(COUNTIF('课表'!$V$148:$V$310,B30)&gt;=2,1,COUNTIF('课表'!$V$148:$V$310,B30))+IF(COUNTIF('课表'!$W$148:$W$310,B30)&gt;=2,1,COUNTIF('课表'!$W$148:$W$310,B30))+IF(COUNTIF('课表'!$X$148:$X$310,B30)&gt;=2,1,COUNTIF('课表'!$X$148:$X$310,B30)))*2</f>
        <v>0</v>
      </c>
      <c r="M30" s="30">
        <f>(IF(COUNTIF('课表'!$Y$148:$Y$310,B30)&gt;=2,1,COUNTIF('课表'!$Y$148:$Y$310,B30))+IF(COUNTIF('课表'!$Z$148:$Z$310,B30)&gt;=2,1,COUNTIF('课表'!$Z$148:$Z$310,B30))+IF(COUNTIF('课表'!$AA$148:$AA$310,B30)&gt;=2,1,COUNTIF('课表'!$AA$148:$AA$310,B30))+IF(COUNTIF('课表'!$AB$148:$AB$310,B30)&gt;=2,1,COUNTIF('课表'!$AB$148:$AB$310,B30)))*2</f>
        <v>0</v>
      </c>
      <c r="N30" s="30">
        <f t="shared" si="1"/>
        <v>10</v>
      </c>
    </row>
    <row r="31" spans="1:14" ht="19.5" customHeight="1">
      <c r="A31" s="28">
        <v>29</v>
      </c>
      <c r="B31" s="29" t="s">
        <v>1302</v>
      </c>
      <c r="C31" s="5" t="str">
        <f>VLOOKUP(B31,'教师基础数据'!$B$2:$G4651,3,FALSE)</f>
        <v>信艺系</v>
      </c>
      <c r="D31" s="5" t="s">
        <v>1505</v>
      </c>
      <c r="E31" s="5" t="str">
        <f>VLOOKUP(B31,'教师基础数据'!$B$2:$G4651,5,FALSE)</f>
        <v>计应教研室</v>
      </c>
      <c r="F31" s="28">
        <f t="shared" si="0"/>
        <v>2</v>
      </c>
      <c r="G31" s="30">
        <f>(IF(COUNTIF('课表'!$C$148:$C$310,B31)&gt;=2,1,COUNTIF('课表'!$C$148:$C$310,B31))+IF(COUNTIF('课表'!$D$148:$D$310,B31)&gt;=2,1,COUNTIF('课表'!D$148:$D$310,B31))+IF(COUNTIF('课表'!$E$148:$E$310,B31)&gt;=2,1,COUNTIF('课表'!$E$148:$E$310,B31))+IF(COUNTIF('课表'!$F$148:$F$310,B31)&gt;=2,1,COUNTIF('课表'!$F$148:$F$310,B31)))*2</f>
        <v>0</v>
      </c>
      <c r="H31" s="30">
        <f>(IF(COUNTIF('课表'!$G$148:$G$310,B31)&gt;=2,1,COUNTIF('课表'!$G$148:$G$310,B31))+IF(COUNTIF('课表'!$H$148:$H$310,B31)&gt;=2,1,COUNTIF('课表'!$H$148:$H$310,B31))+IF(COUNTIF('课表'!$I$148:$I$310,B31)&gt;=2,1,COUNTIF('课表'!$I$148:$I$310,B31))+IF(COUNTIF('课表'!$J$148:$J$310,B31)&gt;=2,1,COUNTIF('课表'!$J$148:$J$310,B31)))*2</f>
        <v>0</v>
      </c>
      <c r="I31" s="34">
        <f>(IF(COUNTIF('课表'!$K$148:$K$310,B31)&gt;=2,1,COUNTIF('课表'!$K$148:$K$310,B31))+IF(COUNTIF('课表'!$L$148:$L$310,B31)&gt;=2,1,COUNTIF('课表'!$L$148:$L$310,B31))+IF(COUNTIF('课表'!$M$148:$M$310,B31)&gt;=2,1,COUNTIF('课表'!$M$148:$M$310,B31))+IF(COUNTIF('课表'!$N$148:$N$310,B31)&gt;=2,1,COUNTIF('课表'!$N$148:$N$310,B31)))*2</f>
        <v>0</v>
      </c>
      <c r="J31" s="30">
        <f>(IF(COUNTIF('课表'!$O$148:$O$310,B31)&gt;=2,1,COUNTIF('课表'!$O$148:$O$310,B31))+IF(COUNTIF('课表'!$P$148:$P$310,B31)&gt;=2,1,COUNTIF('课表'!$P$148:$P$310,B31))+IF(COUNTIF('课表'!$Q$148:$Q$310,B31)&gt;=2,1,COUNTIF('课表'!$Q$148:$Q$310,B31))+IF(COUNTIF('课表'!$R$148:$R$310,B31)&gt;=2,1,COUNTIF('课表'!$R$148:$R$310,B31)))*2</f>
        <v>4</v>
      </c>
      <c r="K31" s="30">
        <f>(IF(COUNTIF('课表'!$S$148:$S$310,B31)&gt;=2,1,COUNTIF('课表'!$S$148:$S$310,B31))+IF(COUNTIF('课表'!$T$148:$T$310,B31)&gt;=2,1,COUNTIF('课表'!$T$148:$T$310,B31)))*2</f>
        <v>4</v>
      </c>
      <c r="L31" s="30">
        <f>(IF(COUNTIF('课表'!$U$148:$U$310,B31)&gt;=2,1,COUNTIF('课表'!$U$148:$U$310,B31))+IF(COUNTIF('课表'!$V$148:$V$310,B31)&gt;=2,1,COUNTIF('课表'!$V$148:$V$310,B31))+IF(COUNTIF('课表'!$W$148:$W$310,B31)&gt;=2,1,COUNTIF('课表'!$W$148:$W$310,B31))+IF(COUNTIF('课表'!$X$148:$X$310,B31)&gt;=2,1,COUNTIF('课表'!$X$148:$X$310,B31)))*2</f>
        <v>0</v>
      </c>
      <c r="M31" s="30">
        <f>(IF(COUNTIF('课表'!$Y$148:$Y$310,B31)&gt;=2,1,COUNTIF('课表'!$Y$148:$Y$310,B31))+IF(COUNTIF('课表'!$Z$148:$Z$310,B31)&gt;=2,1,COUNTIF('课表'!$Z$148:$Z$310,B31))+IF(COUNTIF('课表'!$AA$148:$AA$310,B31)&gt;=2,1,COUNTIF('课表'!$AA$148:$AA$310,B31))+IF(COUNTIF('课表'!$AB$148:$AB$310,B31)&gt;=2,1,COUNTIF('课表'!$AB$148:$AB$310,B31)))*2</f>
        <v>0</v>
      </c>
      <c r="N31" s="30">
        <f t="shared" si="1"/>
        <v>8</v>
      </c>
    </row>
    <row r="32" spans="1:14" ht="19.5" customHeight="1">
      <c r="A32" s="28">
        <v>30</v>
      </c>
      <c r="B32" s="31" t="s">
        <v>1313</v>
      </c>
      <c r="C32" s="5" t="str">
        <f>VLOOKUP(B32,'教师基础数据'!$B$2:$G4747,3,FALSE)</f>
        <v>信艺系</v>
      </c>
      <c r="D32" s="5" t="str">
        <f>VLOOKUP(B32,'教师基础数据'!$B$2:$G4747,4,FALSE)</f>
        <v>兼职</v>
      </c>
      <c r="E32" s="5" t="str">
        <f>VLOOKUP(B32,'教师基础数据'!$B$2:$G4747,5,FALSE)</f>
        <v>计应教研室</v>
      </c>
      <c r="F32" s="28">
        <f t="shared" si="0"/>
        <v>2</v>
      </c>
      <c r="G32" s="30">
        <f>(IF(COUNTIF('课表'!$C$148:$C$310,B32)&gt;=2,1,COUNTIF('课表'!$C$148:$C$310,B32))+IF(COUNTIF('课表'!$D$148:$D$310,B32)&gt;=2,1,COUNTIF('课表'!D$148:$D$310,B32))+IF(COUNTIF('课表'!$E$148:$E$310,B32)&gt;=2,1,COUNTIF('课表'!$E$148:$E$310,B32))+IF(COUNTIF('课表'!$F$148:$F$310,B32)&gt;=2,1,COUNTIF('课表'!$F$148:$F$310,B32)))*2</f>
        <v>0</v>
      </c>
      <c r="H32" s="30">
        <f>(IF(COUNTIF('课表'!$G$148:$G$310,B32)&gt;=2,1,COUNTIF('课表'!$G$148:$G$310,B32))+IF(COUNTIF('课表'!$H$148:$H$310,B32)&gt;=2,1,COUNTIF('课表'!$H$148:$H$310,B32))+IF(COUNTIF('课表'!$I$148:$I$310,B32)&gt;=2,1,COUNTIF('课表'!$I$148:$I$310,B32))+IF(COUNTIF('课表'!$J$148:$J$310,B32)&gt;=2,1,COUNTIF('课表'!$J$148:$J$310,B32)))*2</f>
        <v>4</v>
      </c>
      <c r="I32" s="34">
        <f>(IF(COUNTIF('课表'!$K$148:$K$310,B32)&gt;=2,1,COUNTIF('课表'!$K$148:$K$310,B32))+IF(COUNTIF('课表'!$L$148:$L$310,B32)&gt;=2,1,COUNTIF('课表'!$L$148:$L$310,B32))+IF(COUNTIF('课表'!$M$148:$M$310,B32)&gt;=2,1,COUNTIF('课表'!$M$148:$M$310,B32))+IF(COUNTIF('课表'!$N$148:$N$310,B32)&gt;=2,1,COUNTIF('课表'!$N$148:$N$310,B32)))*2</f>
        <v>4</v>
      </c>
      <c r="J32" s="30">
        <f>(IF(COUNTIF('课表'!$O$148:$O$310,B32)&gt;=2,1,COUNTIF('课表'!$O$148:$O$310,B32))+IF(COUNTIF('课表'!$P$148:$P$310,B32)&gt;=2,1,COUNTIF('课表'!$P$148:$P$310,B32))+IF(COUNTIF('课表'!$Q$148:$Q$310,B32)&gt;=2,1,COUNTIF('课表'!$Q$148:$Q$310,B32))+IF(COUNTIF('课表'!$R$148:$R$310,B32)&gt;=2,1,COUNTIF('课表'!$R$148:$R$310,B32)))*2</f>
        <v>0</v>
      </c>
      <c r="K32" s="30">
        <f>(IF(COUNTIF('课表'!$S$148:$S$310,B32)&gt;=2,1,COUNTIF('课表'!$S$148:$S$310,B32))+IF(COUNTIF('课表'!$T$148:$T$310,B32)&gt;=2,1,COUNTIF('课表'!$T$148:$T$310,B32)))*2</f>
        <v>0</v>
      </c>
      <c r="L32" s="30">
        <f>(IF(COUNTIF('课表'!$U$148:$U$310,B32)&gt;=2,1,COUNTIF('课表'!$U$148:$U$310,B32))+IF(COUNTIF('课表'!$V$148:$V$310,B32)&gt;=2,1,COUNTIF('课表'!$V$148:$V$310,B32))+IF(COUNTIF('课表'!$W$148:$W$310,B32)&gt;=2,1,COUNTIF('课表'!$W$148:$W$310,B32))+IF(COUNTIF('课表'!$X$148:$X$310,B32)&gt;=2,1,COUNTIF('课表'!$X$148:$X$310,B32)))*2</f>
        <v>0</v>
      </c>
      <c r="M32" s="30">
        <f>(IF(COUNTIF('课表'!$Y$148:$Y$310,B32)&gt;=2,1,COUNTIF('课表'!$Y$148:$Y$310,B32))+IF(COUNTIF('课表'!$Z$148:$Z$310,B32)&gt;=2,1,COUNTIF('课表'!$Z$148:$Z$310,B32))+IF(COUNTIF('课表'!$AA$148:$AA$310,B32)&gt;=2,1,COUNTIF('课表'!$AA$148:$AA$310,B32))+IF(COUNTIF('课表'!$AB$148:$AB$310,B32)&gt;=2,1,COUNTIF('课表'!$AB$148:$AB$310,B32)))*2</f>
        <v>0</v>
      </c>
      <c r="N32" s="30">
        <f t="shared" si="1"/>
        <v>8</v>
      </c>
    </row>
    <row r="33" spans="1:14" ht="19.5" customHeight="1">
      <c r="A33" s="28">
        <v>31</v>
      </c>
      <c r="B33" s="29" t="s">
        <v>1580</v>
      </c>
      <c r="C33" s="5" t="str">
        <f>VLOOKUP(B33,'教师基础数据'!$B$2:$G4682,3,FALSE)</f>
        <v>信艺系</v>
      </c>
      <c r="D33" s="5" t="str">
        <f>VLOOKUP(B33,'教师基础数据'!$B$2:$G4682,4,FALSE)</f>
        <v>兼职</v>
      </c>
      <c r="E33" s="5" t="str">
        <f>VLOOKUP(B33,'教师基础数据'!$B$2:$G4682,5,FALSE)</f>
        <v>计应教研室</v>
      </c>
      <c r="F33" s="28">
        <f t="shared" si="0"/>
        <v>0</v>
      </c>
      <c r="G33" s="30">
        <f>(IF(COUNTIF('课表'!$C$148:$C$310,B33)&gt;=2,1,COUNTIF('课表'!$C$148:$C$310,B33))+IF(COUNTIF('课表'!$D$148:$D$310,B33)&gt;=2,1,COUNTIF('课表'!D$148:$D$310,B33))+IF(COUNTIF('课表'!$E$148:$E$310,B33)&gt;=2,1,COUNTIF('课表'!$E$148:$E$310,B33))+IF(COUNTIF('课表'!$F$148:$F$310,B33)&gt;=2,1,COUNTIF('课表'!$F$148:$F$310,B33)))*2</f>
        <v>0</v>
      </c>
      <c r="H33" s="30">
        <f>(IF(COUNTIF('课表'!$G$148:$G$310,B33)&gt;=2,1,COUNTIF('课表'!$G$148:$G$310,B33))+IF(COUNTIF('课表'!$H$148:$H$310,B33)&gt;=2,1,COUNTIF('课表'!$H$148:$H$310,B33))+IF(COUNTIF('课表'!$I$148:$I$310,B33)&gt;=2,1,COUNTIF('课表'!$I$148:$I$310,B33))+IF(COUNTIF('课表'!$J$148:$J$310,B33)&gt;=2,1,COUNTIF('课表'!$J$148:$J$310,B33)))*2</f>
        <v>0</v>
      </c>
      <c r="I33" s="34">
        <f>(IF(COUNTIF('课表'!$K$148:$K$310,B33)&gt;=2,1,COUNTIF('课表'!$K$148:$K$310,B33))+IF(COUNTIF('课表'!$L$148:$L$310,B33)&gt;=2,1,COUNTIF('课表'!$L$148:$L$310,B33))+IF(COUNTIF('课表'!$M$148:$M$310,B33)&gt;=2,1,COUNTIF('课表'!$M$148:$M$310,B33))+IF(COUNTIF('课表'!$N$148:$N$310,B33)&gt;=2,1,COUNTIF('课表'!$N$148:$N$310,B33)))*2</f>
        <v>0</v>
      </c>
      <c r="J33" s="30">
        <f>(IF(COUNTIF('课表'!$O$148:$O$310,B33)&gt;=2,1,COUNTIF('课表'!$O$148:$O$310,B33))+IF(COUNTIF('课表'!$P$148:$P$310,B33)&gt;=2,1,COUNTIF('课表'!$P$148:$P$310,B33))+IF(COUNTIF('课表'!$Q$148:$Q$310,B33)&gt;=2,1,COUNTIF('课表'!$Q$148:$Q$310,B33))+IF(COUNTIF('课表'!$R$148:$R$310,B33)&gt;=2,1,COUNTIF('课表'!$R$148:$R$310,B33)))*2</f>
        <v>0</v>
      </c>
      <c r="K33" s="30">
        <f>(IF(COUNTIF('课表'!$S$148:$S$310,B33)&gt;=2,1,COUNTIF('课表'!$S$148:$S$310,B33))+IF(COUNTIF('课表'!$T$148:$T$310,B33)&gt;=2,1,COUNTIF('课表'!$T$148:$T$310,B33)))*2</f>
        <v>0</v>
      </c>
      <c r="L33" s="30">
        <f>(IF(COUNTIF('课表'!$U$148:$U$310,B33)&gt;=2,1,COUNTIF('课表'!$U$148:$U$310,B33))+IF(COUNTIF('课表'!$V$148:$V$310,B33)&gt;=2,1,COUNTIF('课表'!$V$148:$V$310,B33))+IF(COUNTIF('课表'!$W$148:$W$310,B33)&gt;=2,1,COUNTIF('课表'!$W$148:$W$310,B33))+IF(COUNTIF('课表'!$X$148:$X$310,B33)&gt;=2,1,COUNTIF('课表'!$X$148:$X$310,B33)))*2</f>
        <v>0</v>
      </c>
      <c r="M33" s="30">
        <f>(IF(COUNTIF('课表'!$Y$148:$Y$310,B33)&gt;=2,1,COUNTIF('课表'!$Y$148:$Y$310,B33))+IF(COUNTIF('课表'!$Z$148:$Z$310,B33)&gt;=2,1,COUNTIF('课表'!$Z$148:$Z$310,B33))+IF(COUNTIF('课表'!$AA$148:$AA$310,B33)&gt;=2,1,COUNTIF('课表'!$AA$148:$AA$310,B33))+IF(COUNTIF('课表'!$AB$148:$AB$310,B33)&gt;=2,1,COUNTIF('课表'!$AB$148:$AB$310,B33)))*2</f>
        <v>0</v>
      </c>
      <c r="N33" s="30">
        <f t="shared" si="1"/>
        <v>0</v>
      </c>
    </row>
    <row r="34" spans="1:14" ht="19.5" customHeight="1">
      <c r="A34" s="28">
        <v>32</v>
      </c>
      <c r="B34" s="29" t="s">
        <v>1581</v>
      </c>
      <c r="C34" s="5" t="str">
        <f>VLOOKUP(B34,'教师基础数据'!$B$2:$G4756,3,FALSE)</f>
        <v>信艺系</v>
      </c>
      <c r="D34" s="5" t="str">
        <f>VLOOKUP(B34,'教师基础数据'!$B$2:$G4756,4,FALSE)</f>
        <v>兼职</v>
      </c>
      <c r="E34" s="5" t="str">
        <f>VLOOKUP(B34,'教师基础数据'!$B$2:$G4756,5,FALSE)</f>
        <v>计应教研室</v>
      </c>
      <c r="F34" s="28">
        <f t="shared" si="0"/>
        <v>0</v>
      </c>
      <c r="G34" s="30">
        <f>(IF(COUNTIF('课表'!$C$148:$C$310,B34)&gt;=2,1,COUNTIF('课表'!$C$148:$C$310,B34))+IF(COUNTIF('课表'!$D$148:$D$310,B34)&gt;=2,1,COUNTIF('课表'!D$148:$D$310,B34))+IF(COUNTIF('课表'!$E$148:$E$310,B34)&gt;=2,1,COUNTIF('课表'!$E$148:$E$310,B34))+IF(COUNTIF('课表'!$F$148:$F$310,B34)&gt;=2,1,COUNTIF('课表'!$F$148:$F$310,B34)))*2</f>
        <v>0</v>
      </c>
      <c r="H34" s="30">
        <f>(IF(COUNTIF('课表'!$G$148:$G$310,B34)&gt;=2,1,COUNTIF('课表'!$G$148:$G$310,B34))+IF(COUNTIF('课表'!$H$148:$H$310,B34)&gt;=2,1,COUNTIF('课表'!$H$148:$H$310,B34))+IF(COUNTIF('课表'!$I$148:$I$310,B34)&gt;=2,1,COUNTIF('课表'!$I$148:$I$310,B34))+IF(COUNTIF('课表'!$J$148:$J$310,B34)&gt;=2,1,COUNTIF('课表'!$J$148:$J$310,B34)))*2</f>
        <v>0</v>
      </c>
      <c r="I34" s="34">
        <f>(IF(COUNTIF('课表'!$K$148:$K$310,B34)&gt;=2,1,COUNTIF('课表'!$K$148:$K$310,B34))+IF(COUNTIF('课表'!$L$148:$L$310,B34)&gt;=2,1,COUNTIF('课表'!$L$148:$L$310,B34))+IF(COUNTIF('课表'!$M$148:$M$310,B34)&gt;=2,1,COUNTIF('课表'!$M$148:$M$310,B34))+IF(COUNTIF('课表'!$N$148:$N$310,B34)&gt;=2,1,COUNTIF('课表'!$N$148:$N$310,B34)))*2</f>
        <v>0</v>
      </c>
      <c r="J34" s="30">
        <f>(IF(COUNTIF('课表'!$O$148:$O$310,B34)&gt;=2,1,COUNTIF('课表'!$O$148:$O$310,B34))+IF(COUNTIF('课表'!$P$148:$P$310,B34)&gt;=2,1,COUNTIF('课表'!$P$148:$P$310,B34))+IF(COUNTIF('课表'!$Q$148:$Q$310,B34)&gt;=2,1,COUNTIF('课表'!$Q$148:$Q$310,B34))+IF(COUNTIF('课表'!$R$148:$R$310,B34)&gt;=2,1,COUNTIF('课表'!$R$148:$R$310,B34)))*2</f>
        <v>0</v>
      </c>
      <c r="K34" s="30">
        <f>(IF(COUNTIF('课表'!$S$148:$S$310,B34)&gt;=2,1,COUNTIF('课表'!$S$148:$S$310,B34))+IF(COUNTIF('课表'!$T$148:$T$310,B34)&gt;=2,1,COUNTIF('课表'!$T$148:$T$310,B34)))*2</f>
        <v>0</v>
      </c>
      <c r="L34" s="30">
        <f>(IF(COUNTIF('课表'!$U$148:$U$310,B34)&gt;=2,1,COUNTIF('课表'!$U$148:$U$310,B34))+IF(COUNTIF('课表'!$V$148:$V$310,B34)&gt;=2,1,COUNTIF('课表'!$V$148:$V$310,B34))+IF(COUNTIF('课表'!$W$148:$W$310,B34)&gt;=2,1,COUNTIF('课表'!$W$148:$W$310,B34))+IF(COUNTIF('课表'!$X$148:$X$310,B34)&gt;=2,1,COUNTIF('课表'!$X$148:$X$310,B34)))*2</f>
        <v>0</v>
      </c>
      <c r="M34" s="30">
        <f>(IF(COUNTIF('课表'!$Y$148:$Y$310,B34)&gt;=2,1,COUNTIF('课表'!$Y$148:$Y$310,B34))+IF(COUNTIF('课表'!$Z$148:$Z$310,B34)&gt;=2,1,COUNTIF('课表'!$Z$148:$Z$310,B34))+IF(COUNTIF('课表'!$AA$148:$AA$310,B34)&gt;=2,1,COUNTIF('课表'!$AA$148:$AA$310,B34))+IF(COUNTIF('课表'!$AB$148:$AB$310,B34)&gt;=2,1,COUNTIF('课表'!$AB$148:$AB$310,B34)))*2</f>
        <v>0</v>
      </c>
      <c r="N34" s="30">
        <f t="shared" si="1"/>
        <v>0</v>
      </c>
    </row>
    <row r="35" spans="1:14" ht="19.5" customHeight="1">
      <c r="A35" s="28">
        <v>33</v>
      </c>
      <c r="B35" s="29" t="s">
        <v>1301</v>
      </c>
      <c r="C35" s="5" t="str">
        <f>VLOOKUP(B35,'教师基础数据'!$B$2:$G4620,3,FALSE)</f>
        <v>信艺系</v>
      </c>
      <c r="D35" s="5" t="str">
        <f>VLOOKUP(B35,'教师基础数据'!$B$2:$G4620,4,FALSE)</f>
        <v>兼职</v>
      </c>
      <c r="E35" s="5" t="str">
        <f>VLOOKUP(B35,'教师基础数据'!$B$2:$G4620,5,FALSE)</f>
        <v>计应教研室</v>
      </c>
      <c r="F35" s="28">
        <f t="shared" si="0"/>
        <v>2</v>
      </c>
      <c r="G35" s="30">
        <f>(IF(COUNTIF('课表'!$C$148:$C$310,B35)&gt;=2,1,COUNTIF('课表'!$C$148:$C$310,B35))+IF(COUNTIF('课表'!$D$148:$D$310,B35)&gt;=2,1,COUNTIF('课表'!D$148:$D$310,B35))+IF(COUNTIF('课表'!$E$148:$E$310,B35)&gt;=2,1,COUNTIF('课表'!$E$148:$E$310,B35))+IF(COUNTIF('课表'!$F$148:$F$310,B35)&gt;=2,1,COUNTIF('课表'!$F$148:$F$310,B35)))*2</f>
        <v>0</v>
      </c>
      <c r="H35" s="30">
        <f>(IF(COUNTIF('课表'!$G$148:$G$310,B35)&gt;=2,1,COUNTIF('课表'!$G$148:$G$310,B35))+IF(COUNTIF('课表'!$H$148:$H$310,B35)&gt;=2,1,COUNTIF('课表'!$H$148:$H$310,B35))+IF(COUNTIF('课表'!$I$148:$I$310,B35)&gt;=2,1,COUNTIF('课表'!$I$148:$I$310,B35))+IF(COUNTIF('课表'!$J$148:$J$310,B35)&gt;=2,1,COUNTIF('课表'!$J$148:$J$310,B35)))*2</f>
        <v>0</v>
      </c>
      <c r="I35" s="34">
        <f>(IF(COUNTIF('课表'!$K$148:$K$310,B35)&gt;=2,1,COUNTIF('课表'!$K$148:$K$310,B35))+IF(COUNTIF('课表'!$L$148:$L$310,B35)&gt;=2,1,COUNTIF('课表'!$L$148:$L$310,B35))+IF(COUNTIF('课表'!$M$148:$M$310,B35)&gt;=2,1,COUNTIF('课表'!$M$148:$M$310,B35))+IF(COUNTIF('课表'!$N$148:$N$310,B35)&gt;=2,1,COUNTIF('课表'!$N$148:$N$310,B35)))*2</f>
        <v>4</v>
      </c>
      <c r="J35" s="30">
        <f>(IF(COUNTIF('课表'!$O$148:$O$310,B35)&gt;=2,1,COUNTIF('课表'!$O$148:$O$310,B35))+IF(COUNTIF('课表'!$P$148:$P$310,B35)&gt;=2,1,COUNTIF('课表'!$P$148:$P$310,B35))+IF(COUNTIF('课表'!$Q$148:$Q$310,B35)&gt;=2,1,COUNTIF('课表'!$Q$148:$Q$310,B35))+IF(COUNTIF('课表'!$R$148:$R$310,B35)&gt;=2,1,COUNTIF('课表'!$R$148:$R$310,B35)))*2</f>
        <v>4</v>
      </c>
      <c r="K35" s="30">
        <f>(IF(COUNTIF('课表'!$S$148:$S$310,B35)&gt;=2,1,COUNTIF('课表'!$S$148:$S$310,B35))+IF(COUNTIF('课表'!$T$148:$T$310,B35)&gt;=2,1,COUNTIF('课表'!$T$148:$T$310,B35)))*2</f>
        <v>0</v>
      </c>
      <c r="L35" s="30">
        <f>(IF(COUNTIF('课表'!$U$148:$U$310,B35)&gt;=2,1,COUNTIF('课表'!$U$148:$U$310,B35))+IF(COUNTIF('课表'!$V$148:$V$310,B35)&gt;=2,1,COUNTIF('课表'!$V$148:$V$310,B35))+IF(COUNTIF('课表'!$W$148:$W$310,B35)&gt;=2,1,COUNTIF('课表'!$W$148:$W$310,B35))+IF(COUNTIF('课表'!$X$148:$X$310,B35)&gt;=2,1,COUNTIF('课表'!$X$148:$X$310,B35)))*2</f>
        <v>0</v>
      </c>
      <c r="M35" s="30">
        <f>(IF(COUNTIF('课表'!$Y$148:$Y$310,B35)&gt;=2,1,COUNTIF('课表'!$Y$148:$Y$310,B35))+IF(COUNTIF('课表'!$Z$148:$Z$310,B35)&gt;=2,1,COUNTIF('课表'!$Z$148:$Z$310,B35))+IF(COUNTIF('课表'!$AA$148:$AA$310,B35)&gt;=2,1,COUNTIF('课表'!$AA$148:$AA$310,B35))+IF(COUNTIF('课表'!$AB$148:$AB$310,B35)&gt;=2,1,COUNTIF('课表'!$AB$148:$AB$310,B35)))*2</f>
        <v>0</v>
      </c>
      <c r="N35" s="30">
        <f t="shared" si="1"/>
        <v>8</v>
      </c>
    </row>
    <row r="36" spans="1:14" ht="19.5" customHeight="1">
      <c r="A36" s="28">
        <v>34</v>
      </c>
      <c r="B36" s="29" t="s">
        <v>1328</v>
      </c>
      <c r="C36" s="5" t="str">
        <f>VLOOKUP(B36,'教师基础数据'!$B$2:$G4532,3,FALSE)</f>
        <v>信艺系</v>
      </c>
      <c r="D36" s="5" t="str">
        <f>VLOOKUP(B36,'教师基础数据'!$B$2:$G4532,4,FALSE)</f>
        <v>兼职</v>
      </c>
      <c r="E36" s="5" t="str">
        <f>VLOOKUP(B36,'教师基础数据'!$B$2:$G4532,5,FALSE)</f>
        <v>计应教研室</v>
      </c>
      <c r="F36" s="28">
        <f t="shared" si="0"/>
        <v>1</v>
      </c>
      <c r="G36" s="30">
        <f>(IF(COUNTIF('课表'!$C$148:$C$310,B36)&gt;=2,1,COUNTIF('课表'!$C$148:$C$310,B36))+IF(COUNTIF('课表'!$D$148:$D$310,B36)&gt;=2,1,COUNTIF('课表'!D$148:$D$310,B36))+IF(COUNTIF('课表'!$E$148:$E$310,B36)&gt;=2,1,COUNTIF('课表'!$E$148:$E$310,B36))+IF(COUNTIF('课表'!$F$148:$F$310,B36)&gt;=2,1,COUNTIF('课表'!$F$148:$F$310,B36)))*2</f>
        <v>0</v>
      </c>
      <c r="H36" s="30">
        <f>(IF(COUNTIF('课表'!$G$148:$G$310,B36)&gt;=2,1,COUNTIF('课表'!$G$148:$G$310,B36))+IF(COUNTIF('课表'!$H$148:$H$310,B36)&gt;=2,1,COUNTIF('课表'!$H$148:$H$310,B36))+IF(COUNTIF('课表'!$I$148:$I$310,B36)&gt;=2,1,COUNTIF('课表'!$I$148:$I$310,B36))+IF(COUNTIF('课表'!$J$148:$J$310,B36)&gt;=2,1,COUNTIF('课表'!$J$148:$J$310,B36)))*2</f>
        <v>0</v>
      </c>
      <c r="I36" s="34">
        <f>(IF(COUNTIF('课表'!$K$148:$K$310,B36)&gt;=2,1,COUNTIF('课表'!$K$148:$K$310,B36))+IF(COUNTIF('课表'!$L$148:$L$310,B36)&gt;=2,1,COUNTIF('课表'!$L$148:$L$310,B36))+IF(COUNTIF('课表'!$M$148:$M$310,B36)&gt;=2,1,COUNTIF('课表'!$M$148:$M$310,B36))+IF(COUNTIF('课表'!$N$148:$N$310,B36)&gt;=2,1,COUNTIF('课表'!$N$148:$N$310,B36)))*2</f>
        <v>4</v>
      </c>
      <c r="J36" s="30">
        <f>(IF(COUNTIF('课表'!$O$148:$O$310,B36)&gt;=2,1,COUNTIF('课表'!$O$148:$O$310,B36))+IF(COUNTIF('课表'!$P$148:$P$310,B36)&gt;=2,1,COUNTIF('课表'!$P$148:$P$310,B36))+IF(COUNTIF('课表'!$Q$148:$Q$310,B36)&gt;=2,1,COUNTIF('课表'!$Q$148:$Q$310,B36))+IF(COUNTIF('课表'!$R$148:$R$310,B36)&gt;=2,1,COUNTIF('课表'!$R$148:$R$310,B36)))*2</f>
        <v>0</v>
      </c>
      <c r="K36" s="30">
        <f>(IF(COUNTIF('课表'!$S$148:$S$310,B36)&gt;=2,1,COUNTIF('课表'!$S$148:$S$310,B36))+IF(COUNTIF('课表'!$T$148:$T$310,B36)&gt;=2,1,COUNTIF('课表'!$T$148:$T$310,B36)))*2</f>
        <v>0</v>
      </c>
      <c r="L36" s="30">
        <f>(IF(COUNTIF('课表'!$U$148:$U$310,B36)&gt;=2,1,COUNTIF('课表'!$U$148:$U$310,B36))+IF(COUNTIF('课表'!$V$148:$V$310,B36)&gt;=2,1,COUNTIF('课表'!$V$148:$V$310,B36))+IF(COUNTIF('课表'!$W$148:$W$310,B36)&gt;=2,1,COUNTIF('课表'!$W$148:$W$310,B36))+IF(COUNTIF('课表'!$X$148:$X$310,B36)&gt;=2,1,COUNTIF('课表'!$X$148:$X$310,B36)))*2</f>
        <v>0</v>
      </c>
      <c r="M36" s="30">
        <f>(IF(COUNTIF('课表'!$Y$148:$Y$310,B36)&gt;=2,1,COUNTIF('课表'!$Y$148:$Y$310,B36))+IF(COUNTIF('课表'!$Z$148:$Z$310,B36)&gt;=2,1,COUNTIF('课表'!$Z$148:$Z$310,B36))+IF(COUNTIF('课表'!$AA$148:$AA$310,B36)&gt;=2,1,COUNTIF('课表'!$AA$148:$AA$310,B36))+IF(COUNTIF('课表'!$AB$148:$AB$310,B36)&gt;=2,1,COUNTIF('课表'!$AB$148:$AB$310,B36)))*2</f>
        <v>0</v>
      </c>
      <c r="N36" s="30">
        <f t="shared" si="1"/>
        <v>4</v>
      </c>
    </row>
    <row r="37" spans="1:14" ht="19.5" customHeight="1">
      <c r="A37" s="28">
        <v>35</v>
      </c>
      <c r="B37" s="29" t="s">
        <v>1325</v>
      </c>
      <c r="C37" s="5" t="str">
        <f>VLOOKUP(B37,'教师基础数据'!$B$2:$G4675,3,FALSE)</f>
        <v>信艺系</v>
      </c>
      <c r="D37" s="5" t="str">
        <f>VLOOKUP(B37,'教师基础数据'!$B$2:$G4675,4,FALSE)</f>
        <v>兼职</v>
      </c>
      <c r="E37" s="5" t="str">
        <f>VLOOKUP(B37,'教师基础数据'!$B$2:$G4675,5,FALSE)</f>
        <v>计应教研室</v>
      </c>
      <c r="F37" s="28">
        <f t="shared" si="0"/>
        <v>2</v>
      </c>
      <c r="G37" s="30">
        <f>(IF(COUNTIF('课表'!$C$148:$C$310,B37)&gt;=2,1,COUNTIF('课表'!$C$148:$C$310,B37))+IF(COUNTIF('课表'!$D$148:$D$310,B37)&gt;=2,1,COUNTIF('课表'!D$148:$D$310,B37))+IF(COUNTIF('课表'!$E$148:$E$310,B37)&gt;=2,1,COUNTIF('课表'!$E$148:$E$310,B37))+IF(COUNTIF('课表'!$F$148:$F$310,B37)&gt;=2,1,COUNTIF('课表'!$F$148:$F$310,B37)))*2</f>
        <v>0</v>
      </c>
      <c r="H37" s="30">
        <f>(IF(COUNTIF('课表'!$G$148:$G$310,B37)&gt;=2,1,COUNTIF('课表'!$G$148:$G$310,B37))+IF(COUNTIF('课表'!$H$148:$H$310,B37)&gt;=2,1,COUNTIF('课表'!$H$148:$H$310,B37))+IF(COUNTIF('课表'!$I$148:$I$310,B37)&gt;=2,1,COUNTIF('课表'!$I$148:$I$310,B37))+IF(COUNTIF('课表'!$J$148:$J$310,B37)&gt;=2,1,COUNTIF('课表'!$J$148:$J$310,B37)))*2</f>
        <v>0</v>
      </c>
      <c r="I37" s="34">
        <f>(IF(COUNTIF('课表'!$K$148:$K$310,B37)&gt;=2,1,COUNTIF('课表'!$K$148:$K$310,B37))+IF(COUNTIF('课表'!$L$148:$L$310,B37)&gt;=2,1,COUNTIF('课表'!$L$148:$L$310,B37))+IF(COUNTIF('课表'!$M$148:$M$310,B37)&gt;=2,1,COUNTIF('课表'!$M$148:$M$310,B37))+IF(COUNTIF('课表'!$N$148:$N$310,B37)&gt;=2,1,COUNTIF('课表'!$N$148:$N$310,B37)))*2</f>
        <v>0</v>
      </c>
      <c r="J37" s="30">
        <f>(IF(COUNTIF('课表'!$O$148:$O$310,B37)&gt;=2,1,COUNTIF('课表'!$O$148:$O$310,B37))+IF(COUNTIF('课表'!$P$148:$P$310,B37)&gt;=2,1,COUNTIF('课表'!$P$148:$P$310,B37))+IF(COUNTIF('课表'!$Q$148:$Q$310,B37)&gt;=2,1,COUNTIF('课表'!$Q$148:$Q$310,B37))+IF(COUNTIF('课表'!$R$148:$R$310,B37)&gt;=2,1,COUNTIF('课表'!$R$148:$R$310,B37)))*2</f>
        <v>4</v>
      </c>
      <c r="K37" s="30">
        <f>(IF(COUNTIF('课表'!$S$148:$S$310,B37)&gt;=2,1,COUNTIF('课表'!$S$148:$S$310,B37))+IF(COUNTIF('课表'!$T$148:$T$310,B37)&gt;=2,1,COUNTIF('课表'!$T$148:$T$310,B37)))*2</f>
        <v>0</v>
      </c>
      <c r="L37" s="30">
        <f>(IF(COUNTIF('课表'!$U$148:$U$310,B37)&gt;=2,1,COUNTIF('课表'!$U$148:$U$310,B37))+IF(COUNTIF('课表'!$V$148:$V$310,B37)&gt;=2,1,COUNTIF('课表'!$V$148:$V$310,B37))+IF(COUNTIF('课表'!$W$148:$W$310,B37)&gt;=2,1,COUNTIF('课表'!$W$148:$W$310,B37))+IF(COUNTIF('课表'!$X$148:$X$310,B37)&gt;=2,1,COUNTIF('课表'!$X$148:$X$310,B37)))*2</f>
        <v>4</v>
      </c>
      <c r="M37" s="30">
        <f>(IF(COUNTIF('课表'!$Y$148:$Y$310,B37)&gt;=2,1,COUNTIF('课表'!$Y$148:$Y$310,B37))+IF(COUNTIF('课表'!$Z$148:$Z$310,B37)&gt;=2,1,COUNTIF('课表'!$Z$148:$Z$310,B37))+IF(COUNTIF('课表'!$AA$148:$AA$310,B37)&gt;=2,1,COUNTIF('课表'!$AA$148:$AA$310,B37))+IF(COUNTIF('课表'!$AB$148:$AB$310,B37)&gt;=2,1,COUNTIF('课表'!$AB$148:$AB$310,B37)))*2</f>
        <v>0</v>
      </c>
      <c r="N37" s="30">
        <f t="shared" si="1"/>
        <v>8</v>
      </c>
    </row>
    <row r="38" spans="1:14" ht="19.5" customHeight="1">
      <c r="A38" s="28">
        <v>36</v>
      </c>
      <c r="B38" s="29" t="s">
        <v>1582</v>
      </c>
      <c r="C38" s="5" t="str">
        <f>VLOOKUP(B38,'教师基础数据'!$B$2:$G4692,3,FALSE)</f>
        <v>信艺系</v>
      </c>
      <c r="D38" s="5" t="str">
        <f>VLOOKUP(B38,'教师基础数据'!$B$2:$G4692,4,FALSE)</f>
        <v>兼职</v>
      </c>
      <c r="E38" s="5" t="str">
        <f>VLOOKUP(B38,'教师基础数据'!$B$2:$G4692,5,FALSE)</f>
        <v>计应教研室</v>
      </c>
      <c r="F38" s="28">
        <f t="shared" si="0"/>
        <v>0</v>
      </c>
      <c r="G38" s="30">
        <f>(IF(COUNTIF('课表'!$C$148:$C$310,B38)&gt;=2,1,COUNTIF('课表'!$C$148:$C$310,B38))+IF(COUNTIF('课表'!$D$148:$D$310,B38)&gt;=2,1,COUNTIF('课表'!D$148:$D$310,B38))+IF(COUNTIF('课表'!$E$148:$E$310,B38)&gt;=2,1,COUNTIF('课表'!$E$148:$E$310,B38))+IF(COUNTIF('课表'!$F$148:$F$310,B38)&gt;=2,1,COUNTIF('课表'!$F$148:$F$310,B38)))*2</f>
        <v>0</v>
      </c>
      <c r="H38" s="30">
        <f>(IF(COUNTIF('课表'!$G$148:$G$310,B38)&gt;=2,1,COUNTIF('课表'!$G$148:$G$310,B38))+IF(COUNTIF('课表'!$H$148:$H$310,B38)&gt;=2,1,COUNTIF('课表'!$H$148:$H$310,B38))+IF(COUNTIF('课表'!$I$148:$I$310,B38)&gt;=2,1,COUNTIF('课表'!$I$148:$I$310,B38))+IF(COUNTIF('课表'!$J$148:$J$310,B38)&gt;=2,1,COUNTIF('课表'!$J$148:$J$310,B38)))*2</f>
        <v>0</v>
      </c>
      <c r="I38" s="34">
        <f>(IF(COUNTIF('课表'!$K$148:$K$310,B38)&gt;=2,1,COUNTIF('课表'!$K$148:$K$310,B38))+IF(COUNTIF('课表'!$L$148:$L$310,B38)&gt;=2,1,COUNTIF('课表'!$L$148:$L$310,B38))+IF(COUNTIF('课表'!$M$148:$M$310,B38)&gt;=2,1,COUNTIF('课表'!$M$148:$M$310,B38))+IF(COUNTIF('课表'!$N$148:$N$310,B38)&gt;=2,1,COUNTIF('课表'!$N$148:$N$310,B38)))*2</f>
        <v>0</v>
      </c>
      <c r="J38" s="30">
        <f>(IF(COUNTIF('课表'!$O$148:$O$310,B38)&gt;=2,1,COUNTIF('课表'!$O$148:$O$310,B38))+IF(COUNTIF('课表'!$P$148:$P$310,B38)&gt;=2,1,COUNTIF('课表'!$P$148:$P$310,B38))+IF(COUNTIF('课表'!$Q$148:$Q$310,B38)&gt;=2,1,COUNTIF('课表'!$Q$148:$Q$310,B38))+IF(COUNTIF('课表'!$R$148:$R$310,B38)&gt;=2,1,COUNTIF('课表'!$R$148:$R$310,B38)))*2</f>
        <v>0</v>
      </c>
      <c r="K38" s="30">
        <f>(IF(COUNTIF('课表'!$S$148:$S$310,B38)&gt;=2,1,COUNTIF('课表'!$S$148:$S$310,B38))+IF(COUNTIF('课表'!$T$148:$T$310,B38)&gt;=2,1,COUNTIF('课表'!$T$148:$T$310,B38)))*2</f>
        <v>0</v>
      </c>
      <c r="L38" s="30">
        <f>(IF(COUNTIF('课表'!$U$148:$U$310,B38)&gt;=2,1,COUNTIF('课表'!$U$148:$U$310,B38))+IF(COUNTIF('课表'!$V$148:$V$310,B38)&gt;=2,1,COUNTIF('课表'!$V$148:$V$310,B38))+IF(COUNTIF('课表'!$W$148:$W$310,B38)&gt;=2,1,COUNTIF('课表'!$W$148:$W$310,B38))+IF(COUNTIF('课表'!$X$148:$X$310,B38)&gt;=2,1,COUNTIF('课表'!$X$148:$X$310,B38)))*2</f>
        <v>0</v>
      </c>
      <c r="M38" s="30">
        <f>(IF(COUNTIF('课表'!$Y$148:$Y$310,B38)&gt;=2,1,COUNTIF('课表'!$Y$148:$Y$310,B38))+IF(COUNTIF('课表'!$Z$148:$Z$310,B38)&gt;=2,1,COUNTIF('课表'!$Z$148:$Z$310,B38))+IF(COUNTIF('课表'!$AA$148:$AA$310,B38)&gt;=2,1,COUNTIF('课表'!$AA$148:$AA$310,B38))+IF(COUNTIF('课表'!$AB$148:$AB$310,B38)&gt;=2,1,COUNTIF('课表'!$AB$148:$AB$310,B38)))*2</f>
        <v>0</v>
      </c>
      <c r="N38" s="30">
        <f t="shared" si="1"/>
        <v>0</v>
      </c>
    </row>
    <row r="39" spans="1:14" ht="19.5" customHeight="1">
      <c r="A39" s="28">
        <v>37</v>
      </c>
      <c r="B39" s="29" t="s">
        <v>1334</v>
      </c>
      <c r="C39" s="5" t="str">
        <f>VLOOKUP(B39,'教师基础数据'!$B$2:$G4454,3,FALSE)</f>
        <v>信艺系</v>
      </c>
      <c r="D39" s="5" t="str">
        <f>VLOOKUP(B39,'教师基础数据'!$B$2:$G4454,4,FALSE)</f>
        <v>兼职</v>
      </c>
      <c r="E39" s="5" t="str">
        <f>VLOOKUP(B39,'教师基础数据'!$B$2:$G4454,5,FALSE)</f>
        <v>计应教研室</v>
      </c>
      <c r="F39" s="28">
        <f t="shared" si="0"/>
        <v>2</v>
      </c>
      <c r="G39" s="30">
        <f>(IF(COUNTIF('课表'!$C$148:$C$310,B39)&gt;=2,1,COUNTIF('课表'!$C$148:$C$310,B39))+IF(COUNTIF('课表'!$D$148:$D$310,B39)&gt;=2,1,COUNTIF('课表'!D$148:$D$310,B39))+IF(COUNTIF('课表'!$E$148:$E$310,B39)&gt;=2,1,COUNTIF('课表'!$E$148:$E$310,B39))+IF(COUNTIF('课表'!$F$148:$F$310,B39)&gt;=2,1,COUNTIF('课表'!$F$148:$F$310,B39)))*2</f>
        <v>0</v>
      </c>
      <c r="H39" s="30">
        <f>(IF(COUNTIF('课表'!$G$148:$G$310,B39)&gt;=2,1,COUNTIF('课表'!$G$148:$G$310,B39))+IF(COUNTIF('课表'!$H$148:$H$310,B39)&gt;=2,1,COUNTIF('课表'!$H$148:$H$310,B39))+IF(COUNTIF('课表'!$I$148:$I$310,B39)&gt;=2,1,COUNTIF('课表'!$I$148:$I$310,B39))+IF(COUNTIF('课表'!$J$148:$J$310,B39)&gt;=2,1,COUNTIF('课表'!$J$148:$J$310,B39)))*2</f>
        <v>4</v>
      </c>
      <c r="I39" s="34">
        <f>(IF(COUNTIF('课表'!$K$148:$K$310,B39)&gt;=2,1,COUNTIF('课表'!$K$148:$K$310,B39))+IF(COUNTIF('课表'!$L$148:$L$310,B39)&gt;=2,1,COUNTIF('课表'!$L$148:$L$310,B39))+IF(COUNTIF('课表'!$M$148:$M$310,B39)&gt;=2,1,COUNTIF('课表'!$M$148:$M$310,B39))+IF(COUNTIF('课表'!$N$148:$N$310,B39)&gt;=2,1,COUNTIF('课表'!$N$148:$N$310,B39)))*2</f>
        <v>0</v>
      </c>
      <c r="J39" s="30">
        <f>(IF(COUNTIF('课表'!$O$148:$O$310,B39)&gt;=2,1,COUNTIF('课表'!$O$148:$O$310,B39))+IF(COUNTIF('课表'!$P$148:$P$310,B39)&gt;=2,1,COUNTIF('课表'!$P$148:$P$310,B39))+IF(COUNTIF('课表'!$Q$148:$Q$310,B39)&gt;=2,1,COUNTIF('课表'!$Q$148:$Q$310,B39))+IF(COUNTIF('课表'!$R$148:$R$310,B39)&gt;=2,1,COUNTIF('课表'!$R$148:$R$310,B39)))*2</f>
        <v>0</v>
      </c>
      <c r="K39" s="30">
        <f>(IF(COUNTIF('课表'!$S$148:$S$310,B39)&gt;=2,1,COUNTIF('课表'!$S$148:$S$310,B39))+IF(COUNTIF('课表'!$T$148:$T$310,B39)&gt;=2,1,COUNTIF('课表'!$T$148:$T$310,B39)))*2</f>
        <v>4</v>
      </c>
      <c r="L39" s="30">
        <f>(IF(COUNTIF('课表'!$U$148:$U$310,B39)&gt;=2,1,COUNTIF('课表'!$U$148:$U$310,B39))+IF(COUNTIF('课表'!$V$148:$V$310,B39)&gt;=2,1,COUNTIF('课表'!$V$148:$V$310,B39))+IF(COUNTIF('课表'!$W$148:$W$310,B39)&gt;=2,1,COUNTIF('课表'!$W$148:$W$310,B39))+IF(COUNTIF('课表'!$X$148:$X$310,B39)&gt;=2,1,COUNTIF('课表'!$X$148:$X$310,B39)))*2</f>
        <v>0</v>
      </c>
      <c r="M39" s="30">
        <f>(IF(COUNTIF('课表'!$Y$148:$Y$310,B39)&gt;=2,1,COUNTIF('课表'!$Y$148:$Y$310,B39))+IF(COUNTIF('课表'!$Z$148:$Z$310,B39)&gt;=2,1,COUNTIF('课表'!$Z$148:$Z$310,B39))+IF(COUNTIF('课表'!$AA$148:$AA$310,B39)&gt;=2,1,COUNTIF('课表'!$AA$148:$AA$310,B39))+IF(COUNTIF('课表'!$AB$148:$AB$310,B39)&gt;=2,1,COUNTIF('课表'!$AB$148:$AB$310,B39)))*2</f>
        <v>0</v>
      </c>
      <c r="N39" s="30">
        <f t="shared" si="1"/>
        <v>8</v>
      </c>
    </row>
    <row r="40" spans="1:14" ht="19.5" customHeight="1">
      <c r="A40" s="28">
        <v>38</v>
      </c>
      <c r="B40" s="29" t="s">
        <v>1583</v>
      </c>
      <c r="C40" s="5" t="str">
        <f>VLOOKUP(B40,'教师基础数据'!$B$2:$G4446,3,FALSE)</f>
        <v>信艺系</v>
      </c>
      <c r="D40" s="5" t="str">
        <f>VLOOKUP(B40,'教师基础数据'!$B$2:$G4446,4,FALSE)</f>
        <v>兼职</v>
      </c>
      <c r="E40" s="5" t="str">
        <f>VLOOKUP(B40,'教师基础数据'!$B$2:$G4446,5,FALSE)</f>
        <v>计应教研室</v>
      </c>
      <c r="F40" s="28">
        <f t="shared" si="0"/>
        <v>0</v>
      </c>
      <c r="G40" s="30">
        <f>(IF(COUNTIF('课表'!$C$148:$C$310,B40)&gt;=2,1,COUNTIF('课表'!$C$148:$C$310,B40))+IF(COUNTIF('课表'!$D$148:$D$310,B40)&gt;=2,1,COUNTIF('课表'!D$148:$D$310,B40))+IF(COUNTIF('课表'!$E$148:$E$310,B40)&gt;=2,1,COUNTIF('课表'!$E$148:$E$310,B40))+IF(COUNTIF('课表'!$F$148:$F$310,B40)&gt;=2,1,COUNTIF('课表'!$F$148:$F$310,B40)))*2</f>
        <v>0</v>
      </c>
      <c r="H40" s="30">
        <f>(IF(COUNTIF('课表'!$G$148:$G$310,B40)&gt;=2,1,COUNTIF('课表'!$G$148:$G$310,B40))+IF(COUNTIF('课表'!$H$148:$H$310,B40)&gt;=2,1,COUNTIF('课表'!$H$148:$H$310,B40))+IF(COUNTIF('课表'!$I$148:$I$310,B40)&gt;=2,1,COUNTIF('课表'!$I$148:$I$310,B40))+IF(COUNTIF('课表'!$J$148:$J$310,B40)&gt;=2,1,COUNTIF('课表'!$J$148:$J$310,B40)))*2</f>
        <v>0</v>
      </c>
      <c r="I40" s="34">
        <f>(IF(COUNTIF('课表'!$K$148:$K$310,B40)&gt;=2,1,COUNTIF('课表'!$K$148:$K$310,B40))+IF(COUNTIF('课表'!$L$148:$L$310,B40)&gt;=2,1,COUNTIF('课表'!$L$148:$L$310,B40))+IF(COUNTIF('课表'!$M$148:$M$310,B40)&gt;=2,1,COUNTIF('课表'!$M$148:$M$310,B40))+IF(COUNTIF('课表'!$N$148:$N$310,B40)&gt;=2,1,COUNTIF('课表'!$N$148:$N$310,B40)))*2</f>
        <v>0</v>
      </c>
      <c r="J40" s="30">
        <f>(IF(COUNTIF('课表'!$O$148:$O$310,B40)&gt;=2,1,COUNTIF('课表'!$O$148:$O$310,B40))+IF(COUNTIF('课表'!$P$148:$P$310,B40)&gt;=2,1,COUNTIF('课表'!$P$148:$P$310,B40))+IF(COUNTIF('课表'!$Q$148:$Q$310,B40)&gt;=2,1,COUNTIF('课表'!$Q$148:$Q$310,B40))+IF(COUNTIF('课表'!$R$148:$R$310,B40)&gt;=2,1,COUNTIF('课表'!$R$148:$R$310,B40)))*2</f>
        <v>0</v>
      </c>
      <c r="K40" s="30">
        <f>(IF(COUNTIF('课表'!$S$148:$S$310,B40)&gt;=2,1,COUNTIF('课表'!$S$148:$S$310,B40))+IF(COUNTIF('课表'!$T$148:$T$310,B40)&gt;=2,1,COUNTIF('课表'!$T$148:$T$310,B40)))*2</f>
        <v>0</v>
      </c>
      <c r="L40" s="30">
        <f>(IF(COUNTIF('课表'!$U$148:$U$310,B40)&gt;=2,1,COUNTIF('课表'!$U$148:$U$310,B40))+IF(COUNTIF('课表'!$V$148:$V$310,B40)&gt;=2,1,COUNTIF('课表'!$V$148:$V$310,B40))+IF(COUNTIF('课表'!$W$148:$W$310,B40)&gt;=2,1,COUNTIF('课表'!$W$148:$W$310,B40))+IF(COUNTIF('课表'!$X$148:$X$310,B40)&gt;=2,1,COUNTIF('课表'!$X$148:$X$310,B40)))*2</f>
        <v>0</v>
      </c>
      <c r="M40" s="30">
        <f>(IF(COUNTIF('课表'!$Y$148:$Y$310,B40)&gt;=2,1,COUNTIF('课表'!$Y$148:$Y$310,B40))+IF(COUNTIF('课表'!$Z$148:$Z$310,B40)&gt;=2,1,COUNTIF('课表'!$Z$148:$Z$310,B40))+IF(COUNTIF('课表'!$AA$148:$AA$310,B40)&gt;=2,1,COUNTIF('课表'!$AA$148:$AA$310,B40))+IF(COUNTIF('课表'!$AB$148:$AB$310,B40)&gt;=2,1,COUNTIF('课表'!$AB$148:$AB$310,B40)))*2</f>
        <v>0</v>
      </c>
      <c r="N40" s="30">
        <f t="shared" si="1"/>
        <v>0</v>
      </c>
    </row>
    <row r="41" spans="1:14" ht="19.5" customHeight="1">
      <c r="A41" s="28">
        <v>39</v>
      </c>
      <c r="B41" s="29" t="s">
        <v>1584</v>
      </c>
      <c r="C41" s="5" t="str">
        <f>VLOOKUP(B41,'教师基础数据'!$B$2:$G4451,3,FALSE)</f>
        <v>信艺系</v>
      </c>
      <c r="D41" s="5" t="str">
        <f>VLOOKUP(B41,'教师基础数据'!$B$2:$G4451,4,FALSE)</f>
        <v>兼职</v>
      </c>
      <c r="E41" s="5" t="str">
        <f>VLOOKUP(B41,'教师基础数据'!$B$2:$G4451,5,FALSE)</f>
        <v>计应教研室</v>
      </c>
      <c r="F41" s="28">
        <f t="shared" si="0"/>
        <v>0</v>
      </c>
      <c r="G41" s="30">
        <f>(IF(COUNTIF('课表'!$C$148:$C$310,B41)&gt;=2,1,COUNTIF('课表'!$C$148:$C$310,B41))+IF(COUNTIF('课表'!$D$148:$D$310,B41)&gt;=2,1,COUNTIF('课表'!D$148:$D$310,B41))+IF(COUNTIF('课表'!$E$148:$E$310,B41)&gt;=2,1,COUNTIF('课表'!$E$148:$E$310,B41))+IF(COUNTIF('课表'!$F$148:$F$310,B41)&gt;=2,1,COUNTIF('课表'!$F$148:$F$310,B41)))*2</f>
        <v>0</v>
      </c>
      <c r="H41" s="30">
        <f>(IF(COUNTIF('课表'!$G$148:$G$310,B41)&gt;=2,1,COUNTIF('课表'!$G$148:$G$310,B41))+IF(COUNTIF('课表'!$H$148:$H$310,B41)&gt;=2,1,COUNTIF('课表'!$H$148:$H$310,B41))+IF(COUNTIF('课表'!$I$148:$I$310,B41)&gt;=2,1,COUNTIF('课表'!$I$148:$I$310,B41))+IF(COUNTIF('课表'!$J$148:$J$310,B41)&gt;=2,1,COUNTIF('课表'!$J$148:$J$310,B41)))*2</f>
        <v>0</v>
      </c>
      <c r="I41" s="34">
        <f>(IF(COUNTIF('课表'!$K$148:$K$310,B41)&gt;=2,1,COUNTIF('课表'!$K$148:$K$310,B41))+IF(COUNTIF('课表'!$L$148:$L$310,B41)&gt;=2,1,COUNTIF('课表'!$L$148:$L$310,B41))+IF(COUNTIF('课表'!$M$148:$M$310,B41)&gt;=2,1,COUNTIF('课表'!$M$148:$M$310,B41))+IF(COUNTIF('课表'!$N$148:$N$310,B41)&gt;=2,1,COUNTIF('课表'!$N$148:$N$310,B41)))*2</f>
        <v>0</v>
      </c>
      <c r="J41" s="30">
        <f>(IF(COUNTIF('课表'!$O$148:$O$310,B41)&gt;=2,1,COUNTIF('课表'!$O$148:$O$310,B41))+IF(COUNTIF('课表'!$P$148:$P$310,B41)&gt;=2,1,COUNTIF('课表'!$P$148:$P$310,B41))+IF(COUNTIF('课表'!$Q$148:$Q$310,B41)&gt;=2,1,COUNTIF('课表'!$Q$148:$Q$310,B41))+IF(COUNTIF('课表'!$R$148:$R$310,B41)&gt;=2,1,COUNTIF('课表'!$R$148:$R$310,B41)))*2</f>
        <v>0</v>
      </c>
      <c r="K41" s="30">
        <f>(IF(COUNTIF('课表'!$S$148:$S$310,B41)&gt;=2,1,COUNTIF('课表'!$S$148:$S$310,B41))+IF(COUNTIF('课表'!$T$148:$T$310,B41)&gt;=2,1,COUNTIF('课表'!$T$148:$T$310,B41)))*2</f>
        <v>0</v>
      </c>
      <c r="L41" s="30">
        <f>(IF(COUNTIF('课表'!$U$148:$U$310,B41)&gt;=2,1,COUNTIF('课表'!$U$148:$U$310,B41))+IF(COUNTIF('课表'!$V$148:$V$310,B41)&gt;=2,1,COUNTIF('课表'!$V$148:$V$310,B41))+IF(COUNTIF('课表'!$W$148:$W$310,B41)&gt;=2,1,COUNTIF('课表'!$W$148:$W$310,B41))+IF(COUNTIF('课表'!$X$148:$X$310,B41)&gt;=2,1,COUNTIF('课表'!$X$148:$X$310,B41)))*2</f>
        <v>0</v>
      </c>
      <c r="M41" s="30">
        <f>(IF(COUNTIF('课表'!$Y$148:$Y$310,B41)&gt;=2,1,COUNTIF('课表'!$Y$148:$Y$310,B41))+IF(COUNTIF('课表'!$Z$148:$Z$310,B41)&gt;=2,1,COUNTIF('课表'!$Z$148:$Z$310,B41))+IF(COUNTIF('课表'!$AA$148:$AA$310,B41)&gt;=2,1,COUNTIF('课表'!$AA$148:$AA$310,B41))+IF(COUNTIF('课表'!$AB$148:$AB$310,B41)&gt;=2,1,COUNTIF('课表'!$AB$148:$AB$310,B41)))*2</f>
        <v>0</v>
      </c>
      <c r="N41" s="30">
        <f t="shared" si="1"/>
        <v>0</v>
      </c>
    </row>
    <row r="42" spans="1:14" ht="19.5" customHeight="1">
      <c r="A42" s="28">
        <v>40</v>
      </c>
      <c r="B42" s="29" t="s">
        <v>1271</v>
      </c>
      <c r="C42" s="5" t="str">
        <f>VLOOKUP(B42,'教师基础数据'!$B$2:$G4494,3,FALSE)</f>
        <v>信艺系</v>
      </c>
      <c r="D42" s="5" t="str">
        <f>VLOOKUP(B42,'教师基础数据'!$B$2:$G4721,4,FALSE)</f>
        <v>兼职</v>
      </c>
      <c r="E42" s="5" t="str">
        <f>VLOOKUP(B42,'教师基础数据'!$B$2:$G4472,5,FALSE)</f>
        <v>计应教研室</v>
      </c>
      <c r="F42" s="28">
        <f t="shared" si="0"/>
        <v>2</v>
      </c>
      <c r="G42" s="30">
        <f>(IF(COUNTIF('课表'!$C$148:$C$310,B42)&gt;=2,1,COUNTIF('课表'!$C$148:$C$310,B42))+IF(COUNTIF('课表'!$D$148:$D$310,B42)&gt;=2,1,COUNTIF('课表'!D$148:$D$310,B42))+IF(COUNTIF('课表'!$E$148:$E$310,B42)&gt;=2,1,COUNTIF('课表'!$E$148:$E$310,B42))+IF(COUNTIF('课表'!$F$148:$F$310,B42)&gt;=2,1,COUNTIF('课表'!$F$148:$F$310,B42)))*2</f>
        <v>4</v>
      </c>
      <c r="H42" s="30">
        <f>(IF(COUNTIF('课表'!$G$148:$G$310,B42)&gt;=2,1,COUNTIF('课表'!$G$148:$G$310,B42))+IF(COUNTIF('课表'!$H$148:$H$310,B42)&gt;=2,1,COUNTIF('课表'!$H$148:$H$310,B42))+IF(COUNTIF('课表'!$I$148:$I$310,B42)&gt;=2,1,COUNTIF('课表'!$I$148:$I$310,B42))+IF(COUNTIF('课表'!$J$148:$J$310,B42)&gt;=2,1,COUNTIF('课表'!$J$148:$J$310,B42)))*2</f>
        <v>2</v>
      </c>
      <c r="I42" s="34">
        <f>(IF(COUNTIF('课表'!$K$148:$K$310,B42)&gt;=2,1,COUNTIF('课表'!$K$148:$K$310,B42))+IF(COUNTIF('课表'!$L$148:$L$310,B42)&gt;=2,1,COUNTIF('课表'!$L$148:$L$310,B42))+IF(COUNTIF('课表'!$M$148:$M$310,B42)&gt;=2,1,COUNTIF('课表'!$M$148:$M$310,B42))+IF(COUNTIF('课表'!$N$148:$N$310,B42)&gt;=2,1,COUNTIF('课表'!$N$148:$N$310,B42)))*2</f>
        <v>0</v>
      </c>
      <c r="J42" s="30">
        <f>(IF(COUNTIF('课表'!$O$148:$O$310,B42)&gt;=2,1,COUNTIF('课表'!$O$148:$O$310,B42))+IF(COUNTIF('课表'!$P$148:$P$310,B42)&gt;=2,1,COUNTIF('课表'!$P$148:$P$310,B42))+IF(COUNTIF('课表'!$Q$148:$Q$310,B42)&gt;=2,1,COUNTIF('课表'!$Q$148:$Q$310,B42))+IF(COUNTIF('课表'!$R$148:$R$310,B42)&gt;=2,1,COUNTIF('课表'!$R$148:$R$310,B42)))*2</f>
        <v>0</v>
      </c>
      <c r="K42" s="30">
        <f>(IF(COUNTIF('课表'!$S$148:$S$310,B42)&gt;=2,1,COUNTIF('课表'!$S$148:$S$310,B42))+IF(COUNTIF('课表'!$T$148:$T$310,B42)&gt;=2,1,COUNTIF('课表'!$T$148:$T$310,B42)))*2</f>
        <v>0</v>
      </c>
      <c r="L42" s="30">
        <f>(IF(COUNTIF('课表'!$U$148:$U$310,B42)&gt;=2,1,COUNTIF('课表'!$U$148:$U$310,B42))+IF(COUNTIF('课表'!$V$148:$V$310,B42)&gt;=2,1,COUNTIF('课表'!$V$148:$V$310,B42))+IF(COUNTIF('课表'!$W$148:$W$310,B42)&gt;=2,1,COUNTIF('课表'!$W$148:$W$310,B42))+IF(COUNTIF('课表'!$X$148:$X$310,B42)&gt;=2,1,COUNTIF('课表'!$X$148:$X$310,B42)))*2</f>
        <v>0</v>
      </c>
      <c r="M42" s="30">
        <f>(IF(COUNTIF('课表'!$Y$148:$Y$310,B42)&gt;=2,1,COUNTIF('课表'!$Y$148:$Y$310,B42))+IF(COUNTIF('课表'!$Z$148:$Z$310,B42)&gt;=2,1,COUNTIF('课表'!$Z$148:$Z$310,B42))+IF(COUNTIF('课表'!$AA$148:$AA$310,B42)&gt;=2,1,COUNTIF('课表'!$AA$148:$AA$310,B42))+IF(COUNTIF('课表'!$AB$148:$AB$310,B42)&gt;=2,1,COUNTIF('课表'!$AB$148:$AB$310,B42)))*2</f>
        <v>0</v>
      </c>
      <c r="N42" s="30">
        <f t="shared" si="1"/>
        <v>6</v>
      </c>
    </row>
    <row r="43" spans="1:14" ht="19.5" customHeight="1">
      <c r="A43" s="28">
        <v>41</v>
      </c>
      <c r="B43" s="29" t="s">
        <v>1095</v>
      </c>
      <c r="C43" s="5" t="str">
        <f>VLOOKUP(B43,'教师基础数据'!$B$2:$G4506,3,FALSE)</f>
        <v>思政部</v>
      </c>
      <c r="D43" s="5" t="str">
        <f>VLOOKUP(B43,'教师基础数据'!$B$2:$G4506,4,FALSE)</f>
        <v>专职</v>
      </c>
      <c r="E43" s="5" t="str">
        <f>VLOOKUP(B43,'教师基础数据'!$B$2:$G4506,5,FALSE)</f>
        <v>大学生心理健康与就业创业教研室</v>
      </c>
      <c r="F43" s="28">
        <f t="shared" si="0"/>
        <v>2</v>
      </c>
      <c r="G43" s="30">
        <f>(IF(COUNTIF('课表'!$C$148:$C$310,B43)&gt;=2,1,COUNTIF('课表'!$C$148:$C$310,B43))+IF(COUNTIF('课表'!$D$148:$D$310,B43)&gt;=2,1,COUNTIF('课表'!D$148:$D$310,B43))+IF(COUNTIF('课表'!$E$148:$E$310,B43)&gt;=2,1,COUNTIF('课表'!$E$148:$E$310,B43))+IF(COUNTIF('课表'!$F$148:$F$310,B43)&gt;=2,1,COUNTIF('课表'!$F$148:$F$310,B43)))*2</f>
        <v>2</v>
      </c>
      <c r="H43" s="30">
        <f>(IF(COUNTIF('课表'!$G$148:$G$310,B43)&gt;=2,1,COUNTIF('课表'!$G$148:$G$310,B43))+IF(COUNTIF('课表'!$H$148:$H$310,B43)&gt;=2,1,COUNTIF('课表'!$H$148:$H$310,B43))+IF(COUNTIF('课表'!$I$148:$I$310,B43)&gt;=2,1,COUNTIF('课表'!$I$148:$I$310,B43))+IF(COUNTIF('课表'!$J$148:$J$310,B43)&gt;=2,1,COUNTIF('课表'!$J$148:$J$310,B43)))*2</f>
        <v>2</v>
      </c>
      <c r="I43" s="34">
        <f>(IF(COUNTIF('课表'!$K$148:$K$310,B43)&gt;=2,1,COUNTIF('课表'!$K$148:$K$310,B43))+IF(COUNTIF('课表'!$L$148:$L$310,B43)&gt;=2,1,COUNTIF('课表'!$L$148:$L$310,B43))+IF(COUNTIF('课表'!$M$148:$M$310,B43)&gt;=2,1,COUNTIF('课表'!$M$148:$M$310,B43))+IF(COUNTIF('课表'!$N$148:$N$310,B43)&gt;=2,1,COUNTIF('课表'!$N$148:$N$310,B43)))*2</f>
        <v>0</v>
      </c>
      <c r="J43" s="30">
        <f>(IF(COUNTIF('课表'!$O$148:$O$310,B43)&gt;=2,1,COUNTIF('课表'!$O$148:$O$310,B43))+IF(COUNTIF('课表'!$P$148:$P$310,B43)&gt;=2,1,COUNTIF('课表'!$P$148:$P$310,B43))+IF(COUNTIF('课表'!$Q$148:$Q$310,B43)&gt;=2,1,COUNTIF('课表'!$Q$148:$Q$310,B43))+IF(COUNTIF('课表'!$R$148:$R$310,B43)&gt;=2,1,COUNTIF('课表'!$R$148:$R$310,B43)))*2</f>
        <v>0</v>
      </c>
      <c r="K43" s="30">
        <f>(IF(COUNTIF('课表'!$S$148:$S$310,B43)&gt;=2,1,COUNTIF('课表'!$S$148:$S$310,B43))+IF(COUNTIF('课表'!$T$148:$T$310,B43)&gt;=2,1,COUNTIF('课表'!$T$148:$T$310,B43)))*2</f>
        <v>0</v>
      </c>
      <c r="L43" s="30">
        <f>(IF(COUNTIF('课表'!$U$148:$U$310,B43)&gt;=2,1,COUNTIF('课表'!$U$148:$U$310,B43))+IF(COUNTIF('课表'!$V$148:$V$310,B43)&gt;=2,1,COUNTIF('课表'!$V$148:$V$310,B43))+IF(COUNTIF('课表'!$W$148:$W$310,B43)&gt;=2,1,COUNTIF('课表'!$W$148:$W$310,B43))+IF(COUNTIF('课表'!$X$148:$X$310,B43)&gt;=2,1,COUNTIF('课表'!$X$148:$X$310,B43)))*2</f>
        <v>0</v>
      </c>
      <c r="M43" s="30">
        <f>(IF(COUNTIF('课表'!$Y$148:$Y$310,B43)&gt;=2,1,COUNTIF('课表'!$Y$148:$Y$310,B43))+IF(COUNTIF('课表'!$Z$148:$Z$310,B43)&gt;=2,1,COUNTIF('课表'!$Z$148:$Z$310,B43))+IF(COUNTIF('课表'!$AA$148:$AA$310,B43)&gt;=2,1,COUNTIF('课表'!$AA$148:$AA$310,B43))+IF(COUNTIF('课表'!$AB$148:$AB$310,B43)&gt;=2,1,COUNTIF('课表'!$AB$148:$AB$310,B43)))*2</f>
        <v>0</v>
      </c>
      <c r="N43" s="30">
        <f t="shared" si="1"/>
        <v>4</v>
      </c>
    </row>
    <row r="44" spans="1:14" ht="19.5" customHeight="1">
      <c r="A44" s="28">
        <v>42</v>
      </c>
      <c r="B44" s="29" t="s">
        <v>1098</v>
      </c>
      <c r="C44" s="5" t="str">
        <f>VLOOKUP(B44,'教师基础数据'!$B$2:$G4534,3,FALSE)</f>
        <v>思政部</v>
      </c>
      <c r="D44" s="5" t="str">
        <f>VLOOKUP(B44,'教师基础数据'!$B$2:$G4534,4,FALSE)</f>
        <v>专职</v>
      </c>
      <c r="E44" s="5" t="str">
        <f>VLOOKUP(B44,'教师基础数据'!$B$2:$G4534,5,FALSE)</f>
        <v>大学生心理健康与就业创业教研室</v>
      </c>
      <c r="F44" s="28">
        <f t="shared" si="0"/>
        <v>3</v>
      </c>
      <c r="G44" s="30">
        <f>(IF(COUNTIF('课表'!$C$148:$C$310,B44)&gt;=2,1,COUNTIF('课表'!$C$148:$C$310,B44))+IF(COUNTIF('课表'!$D$148:$D$310,B44)&gt;=2,1,COUNTIF('课表'!D$148:$D$310,B44))+IF(COUNTIF('课表'!$E$148:$E$310,B44)&gt;=2,1,COUNTIF('课表'!$E$148:$E$310,B44))+IF(COUNTIF('课表'!$F$148:$F$310,B44)&gt;=2,1,COUNTIF('课表'!$F$148:$F$310,B44)))*2</f>
        <v>4</v>
      </c>
      <c r="H44" s="30">
        <f>(IF(COUNTIF('课表'!$G$148:$G$310,B44)&gt;=2,1,COUNTIF('课表'!$G$148:$G$310,B44))+IF(COUNTIF('课表'!$H$148:$H$310,B44)&gt;=2,1,COUNTIF('课表'!$H$148:$H$310,B44))+IF(COUNTIF('课表'!$I$148:$I$310,B44)&gt;=2,1,COUNTIF('课表'!$I$148:$I$310,B44))+IF(COUNTIF('课表'!$J$148:$J$310,B44)&gt;=2,1,COUNTIF('课表'!$J$148:$J$310,B44)))*2</f>
        <v>4</v>
      </c>
      <c r="I44" s="34">
        <f>(IF(COUNTIF('课表'!$K$148:$K$310,B44)&gt;=2,1,COUNTIF('课表'!$K$148:$K$310,B44))+IF(COUNTIF('课表'!$L$148:$L$310,B44)&gt;=2,1,COUNTIF('课表'!$L$148:$L$310,B44))+IF(COUNTIF('课表'!$M$148:$M$310,B44)&gt;=2,1,COUNTIF('课表'!$M$148:$M$310,B44))+IF(COUNTIF('课表'!$N$148:$N$310,B44)&gt;=2,1,COUNTIF('课表'!$N$148:$N$310,B44)))*2</f>
        <v>0</v>
      </c>
      <c r="J44" s="30">
        <f>(IF(COUNTIF('课表'!$O$148:$O$310,B44)&gt;=2,1,COUNTIF('课表'!$O$148:$O$310,B44))+IF(COUNTIF('课表'!$P$148:$P$310,B44)&gt;=2,1,COUNTIF('课表'!$P$148:$P$310,B44))+IF(COUNTIF('课表'!$Q$148:$Q$310,B44)&gt;=2,1,COUNTIF('课表'!$Q$148:$Q$310,B44))+IF(COUNTIF('课表'!$R$148:$R$310,B44)&gt;=2,1,COUNTIF('课表'!$R$148:$R$310,B44)))*2</f>
        <v>6</v>
      </c>
      <c r="K44" s="30">
        <f>(IF(COUNTIF('课表'!$S$148:$S$310,B44)&gt;=2,1,COUNTIF('课表'!$S$148:$S$310,B44))+IF(COUNTIF('课表'!$T$148:$T$310,B44)&gt;=2,1,COUNTIF('课表'!$T$148:$T$310,B44)))*2</f>
        <v>0</v>
      </c>
      <c r="L44" s="30">
        <f>(IF(COUNTIF('课表'!$U$148:$U$310,B44)&gt;=2,1,COUNTIF('课表'!$U$148:$U$310,B44))+IF(COUNTIF('课表'!$V$148:$V$310,B44)&gt;=2,1,COUNTIF('课表'!$V$148:$V$310,B44))+IF(COUNTIF('课表'!$W$148:$W$310,B44)&gt;=2,1,COUNTIF('课表'!$W$148:$W$310,B44))+IF(COUNTIF('课表'!$X$148:$X$310,B44)&gt;=2,1,COUNTIF('课表'!$X$148:$X$310,B44)))*2</f>
        <v>0</v>
      </c>
      <c r="M44" s="30">
        <f>(IF(COUNTIF('课表'!$Y$148:$Y$310,B44)&gt;=2,1,COUNTIF('课表'!$Y$148:$Y$310,B44))+IF(COUNTIF('课表'!$Z$148:$Z$310,B44)&gt;=2,1,COUNTIF('课表'!$Z$148:$Z$310,B44))+IF(COUNTIF('课表'!$AA$148:$AA$310,B44)&gt;=2,1,COUNTIF('课表'!$AA$148:$AA$310,B44))+IF(COUNTIF('课表'!$AB$148:$AB$310,B44)&gt;=2,1,COUNTIF('课表'!$AB$148:$AB$310,B44)))*2</f>
        <v>0</v>
      </c>
      <c r="N44" s="30">
        <f t="shared" si="1"/>
        <v>14</v>
      </c>
    </row>
    <row r="45" spans="1:14" ht="19.5" customHeight="1">
      <c r="A45" s="28">
        <v>43</v>
      </c>
      <c r="B45" s="29" t="s">
        <v>1168</v>
      </c>
      <c r="C45" s="5" t="str">
        <f>VLOOKUP(B45,'教师基础数据'!$B$2:$G4614,3,FALSE)</f>
        <v>思政部</v>
      </c>
      <c r="D45" s="5" t="str">
        <f>VLOOKUP(B45,'教师基础数据'!$B$2:$G4614,4,FALSE)</f>
        <v>专职</v>
      </c>
      <c r="E45" s="5" t="str">
        <f>VLOOKUP(B45,'教师基础数据'!$B$2:$G4614,5,FALSE)</f>
        <v>大学生心理健康与就业创业教研室</v>
      </c>
      <c r="F45" s="28">
        <f t="shared" si="0"/>
        <v>3</v>
      </c>
      <c r="G45" s="30">
        <f>(IF(COUNTIF('课表'!$C$148:$C$310,B45)&gt;=2,1,COUNTIF('课表'!$C$148:$C$310,B45))+IF(COUNTIF('课表'!$D$148:$D$310,B45)&gt;=2,1,COUNTIF('课表'!D$148:$D$310,B45))+IF(COUNTIF('课表'!$E$148:$E$310,B45)&gt;=2,1,COUNTIF('课表'!$E$148:$E$310,B45))+IF(COUNTIF('课表'!$F$148:$F$310,B45)&gt;=2,1,COUNTIF('课表'!$F$148:$F$310,B45)))*2</f>
        <v>4</v>
      </c>
      <c r="H45" s="30">
        <f>(IF(COUNTIF('课表'!$G$148:$G$310,B45)&gt;=2,1,COUNTIF('课表'!$G$148:$G$310,B45))+IF(COUNTIF('课表'!$H$148:$H$310,B45)&gt;=2,1,COUNTIF('课表'!$H$148:$H$310,B45))+IF(COUNTIF('课表'!$I$148:$I$310,B45)&gt;=2,1,COUNTIF('课表'!$I$148:$I$310,B45))+IF(COUNTIF('课表'!$J$148:$J$310,B45)&gt;=2,1,COUNTIF('课表'!$J$148:$J$310,B45)))*2</f>
        <v>4</v>
      </c>
      <c r="I45" s="34">
        <f>(IF(COUNTIF('课表'!$K$148:$K$310,B45)&gt;=2,1,COUNTIF('课表'!$K$148:$K$310,B45))+IF(COUNTIF('课表'!$L$148:$L$310,B45)&gt;=2,1,COUNTIF('课表'!$L$148:$L$310,B45))+IF(COUNTIF('课表'!$M$148:$M$310,B45)&gt;=2,1,COUNTIF('课表'!$M$148:$M$310,B45))+IF(COUNTIF('课表'!$N$148:$N$310,B45)&gt;=2,1,COUNTIF('课表'!$N$148:$N$310,B45)))*2</f>
        <v>0</v>
      </c>
      <c r="J45" s="30">
        <f>(IF(COUNTIF('课表'!$O$148:$O$310,B45)&gt;=2,1,COUNTIF('课表'!$O$148:$O$310,B45))+IF(COUNTIF('课表'!$P$148:$P$310,B45)&gt;=2,1,COUNTIF('课表'!$P$148:$P$310,B45))+IF(COUNTIF('课表'!$Q$148:$Q$310,B45)&gt;=2,1,COUNTIF('课表'!$Q$148:$Q$310,B45))+IF(COUNTIF('课表'!$R$148:$R$310,B45)&gt;=2,1,COUNTIF('课表'!$R$148:$R$310,B45)))*2</f>
        <v>4</v>
      </c>
      <c r="K45" s="30">
        <f>(IF(COUNTIF('课表'!$S$148:$S$310,B45)&gt;=2,1,COUNTIF('课表'!$S$148:$S$310,B45))+IF(COUNTIF('课表'!$T$148:$T$310,B45)&gt;=2,1,COUNTIF('课表'!$T$148:$T$310,B45)))*2</f>
        <v>0</v>
      </c>
      <c r="L45" s="30">
        <f>(IF(COUNTIF('课表'!$U$148:$U$310,B45)&gt;=2,1,COUNTIF('课表'!$U$148:$U$310,B45))+IF(COUNTIF('课表'!$V$148:$V$310,B45)&gt;=2,1,COUNTIF('课表'!$V$148:$V$310,B45))+IF(COUNTIF('课表'!$W$148:$W$310,B45)&gt;=2,1,COUNTIF('课表'!$W$148:$W$310,B45))+IF(COUNTIF('课表'!$X$148:$X$310,B45)&gt;=2,1,COUNTIF('课表'!$X$148:$X$310,B45)))*2</f>
        <v>0</v>
      </c>
      <c r="M45" s="30">
        <f>(IF(COUNTIF('课表'!$Y$148:$Y$310,B45)&gt;=2,1,COUNTIF('课表'!$Y$148:$Y$310,B45))+IF(COUNTIF('课表'!$Z$148:$Z$310,B45)&gt;=2,1,COUNTIF('课表'!$Z$148:$Z$310,B45))+IF(COUNTIF('课表'!$AA$148:$AA$310,B45)&gt;=2,1,COUNTIF('课表'!$AA$148:$AA$310,B45))+IF(COUNTIF('课表'!$AB$148:$AB$310,B45)&gt;=2,1,COUNTIF('课表'!$AB$148:$AB$310,B45)))*2</f>
        <v>0</v>
      </c>
      <c r="N45" s="30">
        <f t="shared" si="1"/>
        <v>12</v>
      </c>
    </row>
    <row r="46" spans="1:14" ht="19.5" customHeight="1">
      <c r="A46" s="28">
        <v>44</v>
      </c>
      <c r="B46" s="29" t="s">
        <v>1585</v>
      </c>
      <c r="C46" s="5" t="str">
        <f>VLOOKUP(B46,'教师基础数据'!$B$2:$G4483,3,FALSE)</f>
        <v>思政部</v>
      </c>
      <c r="D46" s="5" t="str">
        <f>VLOOKUP(B46,'教师基础数据'!$B$2:$G4483,4,FALSE)</f>
        <v>兼职</v>
      </c>
      <c r="E46" s="5" t="str">
        <f>VLOOKUP(B46,'教师基础数据'!$B$2:$G4483,5,FALSE)</f>
        <v>大学生心理健康与就业创业教研室</v>
      </c>
      <c r="F46" s="28">
        <f t="shared" si="0"/>
        <v>0</v>
      </c>
      <c r="G46" s="30">
        <f>(IF(COUNTIF('课表'!$C$148:$C$310,B46)&gt;=2,1,COUNTIF('课表'!$C$148:$C$310,B46))+IF(COUNTIF('课表'!$D$148:$D$310,B46)&gt;=2,1,COUNTIF('课表'!D$148:$D$310,B46))+IF(COUNTIF('课表'!$E$148:$E$310,B46)&gt;=2,1,COUNTIF('课表'!$E$148:$E$310,B46))+IF(COUNTIF('课表'!$F$148:$F$310,B46)&gt;=2,1,COUNTIF('课表'!$F$148:$F$310,B46)))*2</f>
        <v>0</v>
      </c>
      <c r="H46" s="30">
        <f>(IF(COUNTIF('课表'!$G$148:$G$310,B46)&gt;=2,1,COUNTIF('课表'!$G$148:$G$310,B46))+IF(COUNTIF('课表'!$H$148:$H$310,B46)&gt;=2,1,COUNTIF('课表'!$H$148:$H$310,B46))+IF(COUNTIF('课表'!$I$148:$I$310,B46)&gt;=2,1,COUNTIF('课表'!$I$148:$I$310,B46))+IF(COUNTIF('课表'!$J$148:$J$310,B46)&gt;=2,1,COUNTIF('课表'!$J$148:$J$310,B46)))*2</f>
        <v>0</v>
      </c>
      <c r="I46" s="34">
        <f>(IF(COUNTIF('课表'!$K$148:$K$310,B46)&gt;=2,1,COUNTIF('课表'!$K$148:$K$310,B46))+IF(COUNTIF('课表'!$L$148:$L$310,B46)&gt;=2,1,COUNTIF('课表'!$L$148:$L$310,B46))+IF(COUNTIF('课表'!$M$148:$M$310,B46)&gt;=2,1,COUNTIF('课表'!$M$148:$M$310,B46))+IF(COUNTIF('课表'!$N$148:$N$310,B46)&gt;=2,1,COUNTIF('课表'!$N$148:$N$310,B46)))*2</f>
        <v>0</v>
      </c>
      <c r="J46" s="30">
        <f>(IF(COUNTIF('课表'!$O$148:$O$310,B46)&gt;=2,1,COUNTIF('课表'!$O$148:$O$310,B46))+IF(COUNTIF('课表'!$P$148:$P$310,B46)&gt;=2,1,COUNTIF('课表'!$P$148:$P$310,B46))+IF(COUNTIF('课表'!$Q$148:$Q$310,B46)&gt;=2,1,COUNTIF('课表'!$Q$148:$Q$310,B46))+IF(COUNTIF('课表'!$R$148:$R$310,B46)&gt;=2,1,COUNTIF('课表'!$R$148:$R$310,B46)))*2</f>
        <v>0</v>
      </c>
      <c r="K46" s="30">
        <f>(IF(COUNTIF('课表'!$S$148:$S$310,B46)&gt;=2,1,COUNTIF('课表'!$S$148:$S$310,B46))+IF(COUNTIF('课表'!$T$148:$T$310,B46)&gt;=2,1,COUNTIF('课表'!$T$148:$T$310,B46)))*2</f>
        <v>0</v>
      </c>
      <c r="L46" s="30">
        <f>(IF(COUNTIF('课表'!$U$148:$U$310,B46)&gt;=2,1,COUNTIF('课表'!$U$148:$U$310,B46))+IF(COUNTIF('课表'!$V$148:$V$310,B46)&gt;=2,1,COUNTIF('课表'!$V$148:$V$310,B46))+IF(COUNTIF('课表'!$W$148:$W$310,B46)&gt;=2,1,COUNTIF('课表'!$W$148:$W$310,B46))+IF(COUNTIF('课表'!$X$148:$X$310,B46)&gt;=2,1,COUNTIF('课表'!$X$148:$X$310,B46)))*2</f>
        <v>0</v>
      </c>
      <c r="M46" s="30">
        <f>(IF(COUNTIF('课表'!$Y$148:$Y$310,B46)&gt;=2,1,COUNTIF('课表'!$Y$148:$Y$310,B46))+IF(COUNTIF('课表'!$Z$148:$Z$310,B46)&gt;=2,1,COUNTIF('课表'!$Z$148:$Z$310,B46))+IF(COUNTIF('课表'!$AA$148:$AA$310,B46)&gt;=2,1,COUNTIF('课表'!$AA$148:$AA$310,B46))+IF(COUNTIF('课表'!$AB$148:$AB$310,B46)&gt;=2,1,COUNTIF('课表'!$AB$148:$AB$310,B46)))*2</f>
        <v>0</v>
      </c>
      <c r="N46" s="30">
        <f t="shared" si="1"/>
        <v>0</v>
      </c>
    </row>
    <row r="47" spans="1:14" ht="19.5" customHeight="1">
      <c r="A47" s="28">
        <v>45</v>
      </c>
      <c r="B47" s="29" t="s">
        <v>1586</v>
      </c>
      <c r="C47" s="5" t="str">
        <f>VLOOKUP(B47,'教师基础数据'!$B$2:$G4415,3,FALSE)</f>
        <v>思政部</v>
      </c>
      <c r="D47" s="5" t="str">
        <f>VLOOKUP(B47,'教师基础数据'!$B$2:$G4415,4,FALSE)</f>
        <v>兼职</v>
      </c>
      <c r="E47" s="5" t="str">
        <f>VLOOKUP(B47,'教师基础数据'!$B$2:$G4415,5,FALSE)</f>
        <v>大学生心理健康与就业创业教研室</v>
      </c>
      <c r="F47" s="28">
        <f t="shared" si="0"/>
        <v>0</v>
      </c>
      <c r="G47" s="30">
        <f>(IF(COUNTIF('课表'!$C$148:$C$310,B47)&gt;=2,1,COUNTIF('课表'!$C$148:$C$310,B47))+IF(COUNTIF('课表'!$D$148:$D$310,B47)&gt;=2,1,COUNTIF('课表'!D$148:$D$310,B47))+IF(COUNTIF('课表'!$E$148:$E$310,B47)&gt;=2,1,COUNTIF('课表'!$E$148:$E$310,B47))+IF(COUNTIF('课表'!$F$148:$F$310,B47)&gt;=2,1,COUNTIF('课表'!$F$148:$F$310,B47)))*2</f>
        <v>0</v>
      </c>
      <c r="H47" s="30">
        <f>(IF(COUNTIF('课表'!$G$148:$G$310,B47)&gt;=2,1,COUNTIF('课表'!$G$148:$G$310,B47))+IF(COUNTIF('课表'!$H$148:$H$310,B47)&gt;=2,1,COUNTIF('课表'!$H$148:$H$310,B47))+IF(COUNTIF('课表'!$I$148:$I$310,B47)&gt;=2,1,COUNTIF('课表'!$I$148:$I$310,B47))+IF(COUNTIF('课表'!$J$148:$J$310,B47)&gt;=2,1,COUNTIF('课表'!$J$148:$J$310,B47)))*2</f>
        <v>0</v>
      </c>
      <c r="I47" s="34">
        <f>(IF(COUNTIF('课表'!$K$148:$K$310,B47)&gt;=2,1,COUNTIF('课表'!$K$148:$K$310,B47))+IF(COUNTIF('课表'!$L$148:$L$310,B47)&gt;=2,1,COUNTIF('课表'!$L$148:$L$310,B47))+IF(COUNTIF('课表'!$M$148:$M$310,B47)&gt;=2,1,COUNTIF('课表'!$M$148:$M$310,B47))+IF(COUNTIF('课表'!$N$148:$N$310,B47)&gt;=2,1,COUNTIF('课表'!$N$148:$N$310,B47)))*2</f>
        <v>0</v>
      </c>
      <c r="J47" s="30">
        <f>(IF(COUNTIF('课表'!$O$148:$O$310,B47)&gt;=2,1,COUNTIF('课表'!$O$148:$O$310,B47))+IF(COUNTIF('课表'!$P$148:$P$310,B47)&gt;=2,1,COUNTIF('课表'!$P$148:$P$310,B47))+IF(COUNTIF('课表'!$Q$148:$Q$310,B47)&gt;=2,1,COUNTIF('课表'!$Q$148:$Q$310,B47))+IF(COUNTIF('课表'!$R$148:$R$310,B47)&gt;=2,1,COUNTIF('课表'!$R$148:$R$310,B47)))*2</f>
        <v>0</v>
      </c>
      <c r="K47" s="30">
        <f>(IF(COUNTIF('课表'!$S$148:$S$310,B47)&gt;=2,1,COUNTIF('课表'!$S$148:$S$310,B47))+IF(COUNTIF('课表'!$T$148:$T$310,B47)&gt;=2,1,COUNTIF('课表'!$T$148:$T$310,B47)))*2</f>
        <v>0</v>
      </c>
      <c r="L47" s="30">
        <f>(IF(COUNTIF('课表'!$U$148:$U$310,B47)&gt;=2,1,COUNTIF('课表'!$U$148:$U$310,B47))+IF(COUNTIF('课表'!$V$148:$V$310,B47)&gt;=2,1,COUNTIF('课表'!$V$148:$V$310,B47))+IF(COUNTIF('课表'!$W$148:$W$310,B47)&gt;=2,1,COUNTIF('课表'!$W$148:$W$310,B47))+IF(COUNTIF('课表'!$X$148:$X$310,B47)&gt;=2,1,COUNTIF('课表'!$X$148:$X$310,B47)))*2</f>
        <v>0</v>
      </c>
      <c r="M47" s="30">
        <f>(IF(COUNTIF('课表'!$Y$148:$Y$310,B47)&gt;=2,1,COUNTIF('课表'!$Y$148:$Y$310,B47))+IF(COUNTIF('课表'!$Z$148:$Z$310,B47)&gt;=2,1,COUNTIF('课表'!$Z$148:$Z$310,B47))+IF(COUNTIF('课表'!$AA$148:$AA$310,B47)&gt;=2,1,COUNTIF('课表'!$AA$148:$AA$310,B47))+IF(COUNTIF('课表'!$AB$148:$AB$310,B47)&gt;=2,1,COUNTIF('课表'!$AB$148:$AB$310,B47)))*2</f>
        <v>0</v>
      </c>
      <c r="N47" s="30">
        <f t="shared" si="1"/>
        <v>0</v>
      </c>
    </row>
    <row r="48" spans="1:14" ht="19.5" customHeight="1">
      <c r="A48" s="28">
        <v>46</v>
      </c>
      <c r="B48" s="29" t="s">
        <v>1587</v>
      </c>
      <c r="C48" s="5" t="str">
        <f>VLOOKUP(B48,'教师基础数据'!$B$2:$G4594,3,FALSE)</f>
        <v>思政部</v>
      </c>
      <c r="D48" s="5" t="str">
        <f>VLOOKUP(B48,'教师基础数据'!$B$2:$G4594,4,FALSE)</f>
        <v>兼职</v>
      </c>
      <c r="E48" s="5" t="str">
        <f>VLOOKUP(B48,'教师基础数据'!$B$2:$G4594,5,FALSE)</f>
        <v>大学生心理健康与就业创业教研室</v>
      </c>
      <c r="F48" s="28">
        <f t="shared" si="0"/>
        <v>0</v>
      </c>
      <c r="G48" s="30">
        <f>(IF(COUNTIF('课表'!$C$148:$C$310,B48)&gt;=2,1,COUNTIF('课表'!$C$148:$C$310,B48))+IF(COUNTIF('课表'!$D$148:$D$310,B48)&gt;=2,1,COUNTIF('课表'!D$148:$D$310,B48))+IF(COUNTIF('课表'!$E$148:$E$310,B48)&gt;=2,1,COUNTIF('课表'!$E$148:$E$310,B48))+IF(COUNTIF('课表'!$F$148:$F$310,B48)&gt;=2,1,COUNTIF('课表'!$F$148:$F$310,B48)))*2</f>
        <v>0</v>
      </c>
      <c r="H48" s="30">
        <f>(IF(COUNTIF('课表'!$G$148:$G$310,B48)&gt;=2,1,COUNTIF('课表'!$G$148:$G$310,B48))+IF(COUNTIF('课表'!$H$148:$H$310,B48)&gt;=2,1,COUNTIF('课表'!$H$148:$H$310,B48))+IF(COUNTIF('课表'!$I$148:$I$310,B48)&gt;=2,1,COUNTIF('课表'!$I$148:$I$310,B48))+IF(COUNTIF('课表'!$J$148:$J$310,B48)&gt;=2,1,COUNTIF('课表'!$J$148:$J$310,B48)))*2</f>
        <v>0</v>
      </c>
      <c r="I48" s="34">
        <f>(IF(COUNTIF('课表'!$K$148:$K$310,B48)&gt;=2,1,COUNTIF('课表'!$K$148:$K$310,B48))+IF(COUNTIF('课表'!$L$148:$L$310,B48)&gt;=2,1,COUNTIF('课表'!$L$148:$L$310,B48))+IF(COUNTIF('课表'!$M$148:$M$310,B48)&gt;=2,1,COUNTIF('课表'!$M$148:$M$310,B48))+IF(COUNTIF('课表'!$N$148:$N$310,B48)&gt;=2,1,COUNTIF('课表'!$N$148:$N$310,B48)))*2</f>
        <v>0</v>
      </c>
      <c r="J48" s="30">
        <f>(IF(COUNTIF('课表'!$O$148:$O$310,B48)&gt;=2,1,COUNTIF('课表'!$O$148:$O$310,B48))+IF(COUNTIF('课表'!$P$148:$P$310,B48)&gt;=2,1,COUNTIF('课表'!$P$148:$P$310,B48))+IF(COUNTIF('课表'!$Q$148:$Q$310,B48)&gt;=2,1,COUNTIF('课表'!$Q$148:$Q$310,B48))+IF(COUNTIF('课表'!$R$148:$R$310,B48)&gt;=2,1,COUNTIF('课表'!$R$148:$R$310,B48)))*2</f>
        <v>0</v>
      </c>
      <c r="K48" s="30">
        <f>(IF(COUNTIF('课表'!$S$148:$S$310,B48)&gt;=2,1,COUNTIF('课表'!$S$148:$S$310,B48))+IF(COUNTIF('课表'!$T$148:$T$310,B48)&gt;=2,1,COUNTIF('课表'!$T$148:$T$310,B48)))*2</f>
        <v>0</v>
      </c>
      <c r="L48" s="30">
        <f>(IF(COUNTIF('课表'!$U$148:$U$310,B48)&gt;=2,1,COUNTIF('课表'!$U$148:$U$310,B48))+IF(COUNTIF('课表'!$V$148:$V$310,B48)&gt;=2,1,COUNTIF('课表'!$V$148:$V$310,B48))+IF(COUNTIF('课表'!$W$148:$W$310,B48)&gt;=2,1,COUNTIF('课表'!$W$148:$W$310,B48))+IF(COUNTIF('课表'!$X$148:$X$310,B48)&gt;=2,1,COUNTIF('课表'!$X$148:$X$310,B48)))*2</f>
        <v>0</v>
      </c>
      <c r="M48" s="30">
        <f>(IF(COUNTIF('课表'!$Y$148:$Y$310,B48)&gt;=2,1,COUNTIF('课表'!$Y$148:$Y$310,B48))+IF(COUNTIF('课表'!$Z$148:$Z$310,B48)&gt;=2,1,COUNTIF('课表'!$Z$148:$Z$310,B48))+IF(COUNTIF('课表'!$AA$148:$AA$310,B48)&gt;=2,1,COUNTIF('课表'!$AA$148:$AA$310,B48))+IF(COUNTIF('课表'!$AB$148:$AB$310,B48)&gt;=2,1,COUNTIF('课表'!$AB$148:$AB$310,B48)))*2</f>
        <v>0</v>
      </c>
      <c r="N48" s="30">
        <f t="shared" si="1"/>
        <v>0</v>
      </c>
    </row>
    <row r="49" spans="1:14" ht="19.5" customHeight="1">
      <c r="A49" s="28">
        <v>47</v>
      </c>
      <c r="B49" s="29" t="s">
        <v>1588</v>
      </c>
      <c r="C49" s="5" t="str">
        <f>VLOOKUP(B49,'教师基础数据'!$B$2:$G4634,3,FALSE)</f>
        <v>思政部</v>
      </c>
      <c r="D49" s="5" t="str">
        <f>VLOOKUP(B49,'教师基础数据'!$B$2:$G4634,4,FALSE)</f>
        <v>专职</v>
      </c>
      <c r="E49" s="5" t="str">
        <f>VLOOKUP(B49,'教师基础数据'!$B$2:$G4634,5,FALSE)</f>
        <v>大学生思想政治理论课教研室</v>
      </c>
      <c r="F49" s="28">
        <f t="shared" si="0"/>
        <v>0</v>
      </c>
      <c r="G49" s="30">
        <f>(IF(COUNTIF('课表'!$C$148:$C$310,B49)&gt;=2,1,COUNTIF('课表'!$C$148:$C$310,B49))+IF(COUNTIF('课表'!$D$148:$D$310,B49)&gt;=2,1,COUNTIF('课表'!D$148:$D$310,B49))+IF(COUNTIF('课表'!$E$148:$E$310,B49)&gt;=2,1,COUNTIF('课表'!$E$148:$E$310,B49))+IF(COUNTIF('课表'!$F$148:$F$310,B49)&gt;=2,1,COUNTIF('课表'!$F$148:$F$310,B49)))*2</f>
        <v>0</v>
      </c>
      <c r="H49" s="30">
        <f>(IF(COUNTIF('课表'!$G$148:$G$310,B49)&gt;=2,1,COUNTIF('课表'!$G$148:$G$310,B49))+IF(COUNTIF('课表'!$H$148:$H$310,B49)&gt;=2,1,COUNTIF('课表'!$H$148:$H$310,B49))+IF(COUNTIF('课表'!$I$148:$I$310,B49)&gt;=2,1,COUNTIF('课表'!$I$148:$I$310,B49))+IF(COUNTIF('课表'!$J$148:$J$310,B49)&gt;=2,1,COUNTIF('课表'!$J$148:$J$310,B49)))*2</f>
        <v>0</v>
      </c>
      <c r="I49" s="34">
        <f>(IF(COUNTIF('课表'!$K$148:$K$310,B49)&gt;=2,1,COUNTIF('课表'!$K$148:$K$310,B49))+IF(COUNTIF('课表'!$L$148:$L$310,B49)&gt;=2,1,COUNTIF('课表'!$L$148:$L$310,B49))+IF(COUNTIF('课表'!$M$148:$M$310,B49)&gt;=2,1,COUNTIF('课表'!$M$148:$M$310,B49))+IF(COUNTIF('课表'!$N$148:$N$310,B49)&gt;=2,1,COUNTIF('课表'!$N$148:$N$310,B49)))*2</f>
        <v>0</v>
      </c>
      <c r="J49" s="30">
        <f>(IF(COUNTIF('课表'!$O$148:$O$310,B49)&gt;=2,1,COUNTIF('课表'!$O$148:$O$310,B49))+IF(COUNTIF('课表'!$P$148:$P$310,B49)&gt;=2,1,COUNTIF('课表'!$P$148:$P$310,B49))+IF(COUNTIF('课表'!$Q$148:$Q$310,B49)&gt;=2,1,COUNTIF('课表'!$Q$148:$Q$310,B49))+IF(COUNTIF('课表'!$R$148:$R$310,B49)&gt;=2,1,COUNTIF('课表'!$R$148:$R$310,B49)))*2</f>
        <v>0</v>
      </c>
      <c r="K49" s="30">
        <f>(IF(COUNTIF('课表'!$S$148:$S$310,B49)&gt;=2,1,COUNTIF('课表'!$S$148:$S$310,B49))+IF(COUNTIF('课表'!$T$148:$T$310,B49)&gt;=2,1,COUNTIF('课表'!$T$148:$T$310,B49)))*2</f>
        <v>0</v>
      </c>
      <c r="L49" s="30">
        <f>(IF(COUNTIF('课表'!$U$148:$U$310,B49)&gt;=2,1,COUNTIF('课表'!$U$148:$U$310,B49))+IF(COUNTIF('课表'!$V$148:$V$310,B49)&gt;=2,1,COUNTIF('课表'!$V$148:$V$310,B49))+IF(COUNTIF('课表'!$W$148:$W$310,B49)&gt;=2,1,COUNTIF('课表'!$W$148:$W$310,B49))+IF(COUNTIF('课表'!$X$148:$X$310,B49)&gt;=2,1,COUNTIF('课表'!$X$148:$X$310,B49)))*2</f>
        <v>0</v>
      </c>
      <c r="M49" s="30">
        <f>(IF(COUNTIF('课表'!$Y$148:$Y$310,B49)&gt;=2,1,COUNTIF('课表'!$Y$148:$Y$310,B49))+IF(COUNTIF('课表'!$Z$148:$Z$310,B49)&gt;=2,1,COUNTIF('课表'!$Z$148:$Z$310,B49))+IF(COUNTIF('课表'!$AA$148:$AA$310,B49)&gt;=2,1,COUNTIF('课表'!$AA$148:$AA$310,B49))+IF(COUNTIF('课表'!$AB$148:$AB$310,B49)&gt;=2,1,COUNTIF('课表'!$AB$148:$AB$310,B49)))*2</f>
        <v>0</v>
      </c>
      <c r="N49" s="30">
        <f t="shared" si="1"/>
        <v>0</v>
      </c>
    </row>
    <row r="50" spans="1:14" ht="19.5" customHeight="1">
      <c r="A50" s="28">
        <v>48</v>
      </c>
      <c r="B50" s="29" t="s">
        <v>1589</v>
      </c>
      <c r="C50" s="5" t="str">
        <f>VLOOKUP(B50,'教师基础数据'!$B$2:$G4397,3,FALSE)</f>
        <v>思政部</v>
      </c>
      <c r="D50" s="5" t="str">
        <f>VLOOKUP(B50,'教师基础数据'!$B$2:$G4397,4,FALSE)</f>
        <v>专职</v>
      </c>
      <c r="E50" s="5" t="str">
        <f>VLOOKUP(B50,'教师基础数据'!$B$2:$G4397,5,FALSE)</f>
        <v>大学生思想政治理论课教研室</v>
      </c>
      <c r="F50" s="28">
        <f t="shared" si="0"/>
        <v>0</v>
      </c>
      <c r="G50" s="30">
        <f>(IF(COUNTIF('课表'!$C$148:$C$310,B50)&gt;=2,1,COUNTIF('课表'!$C$148:$C$310,B50))+IF(COUNTIF('课表'!$D$148:$D$310,B50)&gt;=2,1,COUNTIF('课表'!D$148:$D$310,B50))+IF(COUNTIF('课表'!$E$148:$E$310,B50)&gt;=2,1,COUNTIF('课表'!$E$148:$E$310,B50))+IF(COUNTIF('课表'!$F$148:$F$310,B50)&gt;=2,1,COUNTIF('课表'!$F$148:$F$310,B50)))*2</f>
        <v>0</v>
      </c>
      <c r="H50" s="30">
        <f>(IF(COUNTIF('课表'!$G$148:$G$310,B50)&gt;=2,1,COUNTIF('课表'!$G$148:$G$310,B50))+IF(COUNTIF('课表'!$H$148:$H$310,B50)&gt;=2,1,COUNTIF('课表'!$H$148:$H$310,B50))+IF(COUNTIF('课表'!$I$148:$I$310,B50)&gt;=2,1,COUNTIF('课表'!$I$148:$I$310,B50))+IF(COUNTIF('课表'!$J$148:$J$310,B50)&gt;=2,1,COUNTIF('课表'!$J$148:$J$310,B50)))*2</f>
        <v>0</v>
      </c>
      <c r="I50" s="34">
        <f>(IF(COUNTIF('课表'!$K$148:$K$310,B50)&gt;=2,1,COUNTIF('课表'!$K$148:$K$310,B50))+IF(COUNTIF('课表'!$L$148:$L$310,B50)&gt;=2,1,COUNTIF('课表'!$L$148:$L$310,B50))+IF(COUNTIF('课表'!$M$148:$M$310,B50)&gt;=2,1,COUNTIF('课表'!$M$148:$M$310,B50))+IF(COUNTIF('课表'!$N$148:$N$310,B50)&gt;=2,1,COUNTIF('课表'!$N$148:$N$310,B50)))*2</f>
        <v>0</v>
      </c>
      <c r="J50" s="30">
        <f>(IF(COUNTIF('课表'!$O$148:$O$310,B50)&gt;=2,1,COUNTIF('课表'!$O$148:$O$310,B50))+IF(COUNTIF('课表'!$P$148:$P$310,B50)&gt;=2,1,COUNTIF('课表'!$P$148:$P$310,B50))+IF(COUNTIF('课表'!$Q$148:$Q$310,B50)&gt;=2,1,COUNTIF('课表'!$Q$148:$Q$310,B50))+IF(COUNTIF('课表'!$R$148:$R$310,B50)&gt;=2,1,COUNTIF('课表'!$R$148:$R$310,B50)))*2</f>
        <v>0</v>
      </c>
      <c r="K50" s="30">
        <f>(IF(COUNTIF('课表'!$S$148:$S$310,B50)&gt;=2,1,COUNTIF('课表'!$S$148:$S$310,B50))+IF(COUNTIF('课表'!$T$148:$T$310,B50)&gt;=2,1,COUNTIF('课表'!$T$148:$T$310,B50)))*2</f>
        <v>0</v>
      </c>
      <c r="L50" s="30">
        <f>(IF(COUNTIF('课表'!$U$148:$U$310,B50)&gt;=2,1,COUNTIF('课表'!$U$148:$U$310,B50))+IF(COUNTIF('课表'!$V$148:$V$310,B50)&gt;=2,1,COUNTIF('课表'!$V$148:$V$310,B50))+IF(COUNTIF('课表'!$W$148:$W$310,B50)&gt;=2,1,COUNTIF('课表'!$W$148:$W$310,B50))+IF(COUNTIF('课表'!$X$148:$X$310,B50)&gt;=2,1,COUNTIF('课表'!$X$148:$X$310,B50)))*2</f>
        <v>0</v>
      </c>
      <c r="M50" s="30">
        <f>(IF(COUNTIF('课表'!$Y$148:$Y$310,B50)&gt;=2,1,COUNTIF('课表'!$Y$148:$Y$310,B50))+IF(COUNTIF('课表'!$Z$148:$Z$310,B50)&gt;=2,1,COUNTIF('课表'!$Z$148:$Z$310,B50))+IF(COUNTIF('课表'!$AA$148:$AA$310,B50)&gt;=2,1,COUNTIF('课表'!$AA$148:$AA$310,B50))+IF(COUNTIF('课表'!$AB$148:$AB$310,B50)&gt;=2,1,COUNTIF('课表'!$AB$148:$AB$310,B50)))*2</f>
        <v>0</v>
      </c>
      <c r="N50" s="30">
        <f t="shared" si="1"/>
        <v>0</v>
      </c>
    </row>
    <row r="51" spans="1:14" ht="19.5" customHeight="1">
      <c r="A51" s="28">
        <v>49</v>
      </c>
      <c r="B51" s="29" t="s">
        <v>1170</v>
      </c>
      <c r="C51" s="5" t="str">
        <f>VLOOKUP(B51,'教师基础数据'!$B$2:$G4618,3,FALSE)</f>
        <v>思政部</v>
      </c>
      <c r="D51" s="5" t="str">
        <f>VLOOKUP(B51,'教师基础数据'!$B$2:$G4618,4,FALSE)</f>
        <v>专职</v>
      </c>
      <c r="E51" s="5" t="str">
        <f>VLOOKUP(B51,'教师基础数据'!$B$2:$G4618,5,FALSE)</f>
        <v>大学生思想政治理论课教研室</v>
      </c>
      <c r="F51" s="28">
        <f t="shared" si="0"/>
        <v>3</v>
      </c>
      <c r="G51" s="30">
        <f>(IF(COUNTIF('课表'!$C$148:$C$310,B51)&gt;=2,1,COUNTIF('课表'!$C$148:$C$310,B51))+IF(COUNTIF('课表'!$D$148:$D$310,B51)&gt;=2,1,COUNTIF('课表'!D$148:$D$310,B51))+IF(COUNTIF('课表'!$E$148:$E$310,B51)&gt;=2,1,COUNTIF('课表'!$E$148:$E$310,B51))+IF(COUNTIF('课表'!$F$148:$F$310,B51)&gt;=2,1,COUNTIF('课表'!$F$148:$F$310,B51)))*2</f>
        <v>4</v>
      </c>
      <c r="H51" s="30">
        <f>(IF(COUNTIF('课表'!$G$148:$G$310,B51)&gt;=2,1,COUNTIF('课表'!$G$148:$G$310,B51))+IF(COUNTIF('课表'!$H$148:$H$310,B51)&gt;=2,1,COUNTIF('课表'!$H$148:$H$310,B51))+IF(COUNTIF('课表'!$I$148:$I$310,B51)&gt;=2,1,COUNTIF('课表'!$I$148:$I$310,B51))+IF(COUNTIF('课表'!$J$148:$J$310,B51)&gt;=2,1,COUNTIF('课表'!$J$148:$J$310,B51)))*2</f>
        <v>4</v>
      </c>
      <c r="I51" s="34">
        <f>(IF(COUNTIF('课表'!$K$148:$K$310,B51)&gt;=2,1,COUNTIF('课表'!$K$148:$K$310,B51))+IF(COUNTIF('课表'!$L$148:$L$310,B51)&gt;=2,1,COUNTIF('课表'!$L$148:$L$310,B51))+IF(COUNTIF('课表'!$M$148:$M$310,B51)&gt;=2,1,COUNTIF('课表'!$M$148:$M$310,B51))+IF(COUNTIF('课表'!$N$148:$N$310,B51)&gt;=2,1,COUNTIF('课表'!$N$148:$N$310,B51)))*2</f>
        <v>0</v>
      </c>
      <c r="J51" s="30">
        <f>(IF(COUNTIF('课表'!$O$148:$O$310,B51)&gt;=2,1,COUNTIF('课表'!$O$148:$O$310,B51))+IF(COUNTIF('课表'!$P$148:$P$310,B51)&gt;=2,1,COUNTIF('课表'!$P$148:$P$310,B51))+IF(COUNTIF('课表'!$Q$148:$Q$310,B51)&gt;=2,1,COUNTIF('课表'!$Q$148:$Q$310,B51))+IF(COUNTIF('课表'!$R$148:$R$310,B51)&gt;=2,1,COUNTIF('课表'!$R$148:$R$310,B51)))*2</f>
        <v>0</v>
      </c>
      <c r="K51" s="30">
        <f>(IF(COUNTIF('课表'!$S$148:$S$310,B51)&gt;=2,1,COUNTIF('课表'!$S$148:$S$310,B51))+IF(COUNTIF('课表'!$T$148:$T$310,B51)&gt;=2,1,COUNTIF('课表'!$T$148:$T$310,B51)))*2</f>
        <v>4</v>
      </c>
      <c r="L51" s="30">
        <f>(IF(COUNTIF('课表'!$U$148:$U$310,B51)&gt;=2,1,COUNTIF('课表'!$U$148:$U$310,B51))+IF(COUNTIF('课表'!$V$148:$V$310,B51)&gt;=2,1,COUNTIF('课表'!$V$148:$V$310,B51))+IF(COUNTIF('课表'!$W$148:$W$310,B51)&gt;=2,1,COUNTIF('课表'!$W$148:$W$310,B51))+IF(COUNTIF('课表'!$X$148:$X$310,B51)&gt;=2,1,COUNTIF('课表'!$X$148:$X$310,B51)))*2</f>
        <v>0</v>
      </c>
      <c r="M51" s="30">
        <f>(IF(COUNTIF('课表'!$Y$148:$Y$310,B51)&gt;=2,1,COUNTIF('课表'!$Y$148:$Y$310,B51))+IF(COUNTIF('课表'!$Z$148:$Z$310,B51)&gt;=2,1,COUNTIF('课表'!$Z$148:$Z$310,B51))+IF(COUNTIF('课表'!$AA$148:$AA$310,B51)&gt;=2,1,COUNTIF('课表'!$AA$148:$AA$310,B51))+IF(COUNTIF('课表'!$AB$148:$AB$310,B51)&gt;=2,1,COUNTIF('课表'!$AB$148:$AB$310,B51)))*2</f>
        <v>0</v>
      </c>
      <c r="N51" s="30">
        <f t="shared" si="1"/>
        <v>12</v>
      </c>
    </row>
    <row r="52" spans="1:14" ht="19.5" customHeight="1">
      <c r="A52" s="28">
        <v>50</v>
      </c>
      <c r="B52" s="29" t="s">
        <v>1590</v>
      </c>
      <c r="C52" s="5" t="str">
        <f>VLOOKUP(B52,'教师基础数据'!$B$2:$G4395,3,FALSE)</f>
        <v>思政部</v>
      </c>
      <c r="D52" s="5" t="str">
        <f>VLOOKUP(B52,'教师基础数据'!$B$2:$G4395,4,FALSE)</f>
        <v>专职</v>
      </c>
      <c r="E52" s="5" t="str">
        <f>VLOOKUP(B52,'教师基础数据'!$B$2:$G4395,5,FALSE)</f>
        <v>大学生思想政治理论课教研室</v>
      </c>
      <c r="F52" s="28">
        <f t="shared" si="0"/>
        <v>0</v>
      </c>
      <c r="G52" s="30">
        <f>(IF(COUNTIF('课表'!$C$148:$C$310,B52)&gt;=2,1,COUNTIF('课表'!$C$148:$C$310,B52))+IF(COUNTIF('课表'!$D$148:$D$310,B52)&gt;=2,1,COUNTIF('课表'!D$148:$D$310,B52))+IF(COUNTIF('课表'!$E$148:$E$310,B52)&gt;=2,1,COUNTIF('课表'!$E$148:$E$310,B52))+IF(COUNTIF('课表'!$F$148:$F$310,B52)&gt;=2,1,COUNTIF('课表'!$F$148:$F$310,B52)))*2</f>
        <v>0</v>
      </c>
      <c r="H52" s="30">
        <f>(IF(COUNTIF('课表'!$G$148:$G$310,B52)&gt;=2,1,COUNTIF('课表'!$G$148:$G$310,B52))+IF(COUNTIF('课表'!$H$148:$H$310,B52)&gt;=2,1,COUNTIF('课表'!$H$148:$H$310,B52))+IF(COUNTIF('课表'!$I$148:$I$310,B52)&gt;=2,1,COUNTIF('课表'!$I$148:$I$310,B52))+IF(COUNTIF('课表'!$J$148:$J$310,B52)&gt;=2,1,COUNTIF('课表'!$J$148:$J$310,B52)))*2</f>
        <v>0</v>
      </c>
      <c r="I52" s="34">
        <f>(IF(COUNTIF('课表'!$K$148:$K$310,B52)&gt;=2,1,COUNTIF('课表'!$K$148:$K$310,B52))+IF(COUNTIF('课表'!$L$148:$L$310,B52)&gt;=2,1,COUNTIF('课表'!$L$148:$L$310,B52))+IF(COUNTIF('课表'!$M$148:$M$310,B52)&gt;=2,1,COUNTIF('课表'!$M$148:$M$310,B52))+IF(COUNTIF('课表'!$N$148:$N$310,B52)&gt;=2,1,COUNTIF('课表'!$N$148:$N$310,B52)))*2</f>
        <v>0</v>
      </c>
      <c r="J52" s="30">
        <f>(IF(COUNTIF('课表'!$O$148:$O$310,B52)&gt;=2,1,COUNTIF('课表'!$O$148:$O$310,B52))+IF(COUNTIF('课表'!$P$148:$P$310,B52)&gt;=2,1,COUNTIF('课表'!$P$148:$P$310,B52))+IF(COUNTIF('课表'!$Q$148:$Q$310,B52)&gt;=2,1,COUNTIF('课表'!$Q$148:$Q$310,B52))+IF(COUNTIF('课表'!$R$148:$R$310,B52)&gt;=2,1,COUNTIF('课表'!$R$148:$R$310,B52)))*2</f>
        <v>0</v>
      </c>
      <c r="K52" s="30">
        <f>(IF(COUNTIF('课表'!$S$148:$S$310,B52)&gt;=2,1,COUNTIF('课表'!$S$148:$S$310,B52))+IF(COUNTIF('课表'!$T$148:$T$310,B52)&gt;=2,1,COUNTIF('课表'!$T$148:$T$310,B52)))*2</f>
        <v>0</v>
      </c>
      <c r="L52" s="30">
        <f>(IF(COUNTIF('课表'!$U$148:$U$310,B52)&gt;=2,1,COUNTIF('课表'!$U$148:$U$310,B52))+IF(COUNTIF('课表'!$V$148:$V$310,B52)&gt;=2,1,COUNTIF('课表'!$V$148:$V$310,B52))+IF(COUNTIF('课表'!$W$148:$W$310,B52)&gt;=2,1,COUNTIF('课表'!$W$148:$W$310,B52))+IF(COUNTIF('课表'!$X$148:$X$310,B52)&gt;=2,1,COUNTIF('课表'!$X$148:$X$310,B52)))*2</f>
        <v>0</v>
      </c>
      <c r="M52" s="30">
        <f>(IF(COUNTIF('课表'!$Y$148:$Y$310,B52)&gt;=2,1,COUNTIF('课表'!$Y$148:$Y$310,B52))+IF(COUNTIF('课表'!$Z$148:$Z$310,B52)&gt;=2,1,COUNTIF('课表'!$Z$148:$Z$310,B52))+IF(COUNTIF('课表'!$AA$148:$AA$310,B52)&gt;=2,1,COUNTIF('课表'!$AA$148:$AA$310,B52))+IF(COUNTIF('课表'!$AB$148:$AB$310,B52)&gt;=2,1,COUNTIF('课表'!$AB$148:$AB$310,B52)))*2</f>
        <v>0</v>
      </c>
      <c r="N52" s="30">
        <f t="shared" si="1"/>
        <v>0</v>
      </c>
    </row>
    <row r="53" spans="1:14" ht="19.5" customHeight="1">
      <c r="A53" s="28">
        <v>51</v>
      </c>
      <c r="B53" s="29" t="s">
        <v>1591</v>
      </c>
      <c r="C53" s="5" t="str">
        <f>VLOOKUP(B53,'教师基础数据'!$B$2:$G4712,3,FALSE)</f>
        <v>思政部</v>
      </c>
      <c r="D53" s="5" t="str">
        <f>VLOOKUP(B53,'教师基础数据'!$B$2:$G4712,4,FALSE)</f>
        <v>专职</v>
      </c>
      <c r="E53" s="5" t="str">
        <f>VLOOKUP(B53,'教师基础数据'!$B$2:$G4712,5,FALSE)</f>
        <v>大学生思想政治理论课教研室</v>
      </c>
      <c r="F53" s="28">
        <f t="shared" si="0"/>
        <v>0</v>
      </c>
      <c r="G53" s="30">
        <f>(IF(COUNTIF('课表'!$C$148:$C$310,B53)&gt;=2,1,COUNTIF('课表'!$C$148:$C$310,B53))+IF(COUNTIF('课表'!$D$148:$D$310,B53)&gt;=2,1,COUNTIF('课表'!D$148:$D$310,B53))+IF(COUNTIF('课表'!$E$148:$E$310,B53)&gt;=2,1,COUNTIF('课表'!$E$148:$E$310,B53))+IF(COUNTIF('课表'!$F$148:$F$310,B53)&gt;=2,1,COUNTIF('课表'!$F$148:$F$310,B53)))*2</f>
        <v>0</v>
      </c>
      <c r="H53" s="30">
        <f>(IF(COUNTIF('课表'!$G$148:$G$310,B53)&gt;=2,1,COUNTIF('课表'!$G$148:$G$310,B53))+IF(COUNTIF('课表'!$H$148:$H$310,B53)&gt;=2,1,COUNTIF('课表'!$H$148:$H$310,B53))+IF(COUNTIF('课表'!$I$148:$I$310,B53)&gt;=2,1,COUNTIF('课表'!$I$148:$I$310,B53))+IF(COUNTIF('课表'!$J$148:$J$310,B53)&gt;=2,1,COUNTIF('课表'!$J$148:$J$310,B53)))*2</f>
        <v>0</v>
      </c>
      <c r="I53" s="34">
        <f>(IF(COUNTIF('课表'!$K$148:$K$310,B53)&gt;=2,1,COUNTIF('课表'!$K$148:$K$310,B53))+IF(COUNTIF('课表'!$L$148:$L$310,B53)&gt;=2,1,COUNTIF('课表'!$L$148:$L$310,B53))+IF(COUNTIF('课表'!$M$148:$M$310,B53)&gt;=2,1,COUNTIF('课表'!$M$148:$M$310,B53))+IF(COUNTIF('课表'!$N$148:$N$310,B53)&gt;=2,1,COUNTIF('课表'!$N$148:$N$310,B53)))*2</f>
        <v>0</v>
      </c>
      <c r="J53" s="30">
        <f>(IF(COUNTIF('课表'!$O$148:$O$310,B53)&gt;=2,1,COUNTIF('课表'!$O$148:$O$310,B53))+IF(COUNTIF('课表'!$P$148:$P$310,B53)&gt;=2,1,COUNTIF('课表'!$P$148:$P$310,B53))+IF(COUNTIF('课表'!$Q$148:$Q$310,B53)&gt;=2,1,COUNTIF('课表'!$Q$148:$Q$310,B53))+IF(COUNTIF('课表'!$R$148:$R$310,B53)&gt;=2,1,COUNTIF('课表'!$R$148:$R$310,B53)))*2</f>
        <v>0</v>
      </c>
      <c r="K53" s="30">
        <f>(IF(COUNTIF('课表'!$S$148:$S$310,B53)&gt;=2,1,COUNTIF('课表'!$S$148:$S$310,B53))+IF(COUNTIF('课表'!$T$148:$T$310,B53)&gt;=2,1,COUNTIF('课表'!$T$148:$T$310,B53)))*2</f>
        <v>0</v>
      </c>
      <c r="L53" s="30">
        <f>(IF(COUNTIF('课表'!$U$148:$U$310,B53)&gt;=2,1,COUNTIF('课表'!$U$148:$U$310,B53))+IF(COUNTIF('课表'!$V$148:$V$310,B53)&gt;=2,1,COUNTIF('课表'!$V$148:$V$310,B53))+IF(COUNTIF('课表'!$W$148:$W$310,B53)&gt;=2,1,COUNTIF('课表'!$W$148:$W$310,B53))+IF(COUNTIF('课表'!$X$148:$X$310,B53)&gt;=2,1,COUNTIF('课表'!$X$148:$X$310,B53)))*2</f>
        <v>0</v>
      </c>
      <c r="M53" s="30">
        <f>(IF(COUNTIF('课表'!$Y$148:$Y$310,B53)&gt;=2,1,COUNTIF('课表'!$Y$148:$Y$310,B53))+IF(COUNTIF('课表'!$Z$148:$Z$310,B53)&gt;=2,1,COUNTIF('课表'!$Z$148:$Z$310,B53))+IF(COUNTIF('课表'!$AA$148:$AA$310,B53)&gt;=2,1,COUNTIF('课表'!$AA$148:$AA$310,B53))+IF(COUNTIF('课表'!$AB$148:$AB$310,B53)&gt;=2,1,COUNTIF('课表'!$AB$148:$AB$310,B53)))*2</f>
        <v>0</v>
      </c>
      <c r="N53" s="30">
        <f t="shared" si="1"/>
        <v>0</v>
      </c>
    </row>
    <row r="54" spans="1:14" ht="19.5" customHeight="1">
      <c r="A54" s="28">
        <v>52</v>
      </c>
      <c r="B54" s="29" t="s">
        <v>1094</v>
      </c>
      <c r="C54" s="5" t="str">
        <f>VLOOKUP(B54,'教师基础数据'!$B$2:$G4426,3,FALSE)</f>
        <v>思政部</v>
      </c>
      <c r="D54" s="5" t="str">
        <f>VLOOKUP(B54,'教师基础数据'!$B$2:$G4426,4,FALSE)</f>
        <v>兼职</v>
      </c>
      <c r="E54" s="5" t="str">
        <f>VLOOKUP(B54,'教师基础数据'!$B$2:$G4426,5,FALSE)</f>
        <v>大学生思想政治理论课教研室</v>
      </c>
      <c r="F54" s="28">
        <f t="shared" si="0"/>
        <v>1</v>
      </c>
      <c r="G54" s="30">
        <f>(IF(COUNTIF('课表'!$C$148:$C$310,B54)&gt;=2,1,COUNTIF('课表'!$C$148:$C$310,B54))+IF(COUNTIF('课表'!$D$148:$D$310,B54)&gt;=2,1,COUNTIF('课表'!D$148:$D$310,B54))+IF(COUNTIF('课表'!$E$148:$E$310,B54)&gt;=2,1,COUNTIF('课表'!$E$148:$E$310,B54))+IF(COUNTIF('课表'!$F$148:$F$310,B54)&gt;=2,1,COUNTIF('课表'!$F$148:$F$310,B54)))*2</f>
        <v>0</v>
      </c>
      <c r="H54" s="30">
        <f>(IF(COUNTIF('课表'!$G$148:$G$310,B54)&gt;=2,1,COUNTIF('课表'!$G$148:$G$310,B54))+IF(COUNTIF('课表'!$H$148:$H$310,B54)&gt;=2,1,COUNTIF('课表'!$H$148:$H$310,B54))+IF(COUNTIF('课表'!$I$148:$I$310,B54)&gt;=2,1,COUNTIF('课表'!$I$148:$I$310,B54))+IF(COUNTIF('课表'!$J$148:$J$310,B54)&gt;=2,1,COUNTIF('课表'!$J$148:$J$310,B54)))*2</f>
        <v>2</v>
      </c>
      <c r="I54" s="34">
        <f>(IF(COUNTIF('课表'!$K$148:$K$310,B54)&gt;=2,1,COUNTIF('课表'!$K$148:$K$310,B54))+IF(COUNTIF('课表'!$L$148:$L$310,B54)&gt;=2,1,COUNTIF('课表'!$L$148:$L$310,B54))+IF(COUNTIF('课表'!$M$148:$M$310,B54)&gt;=2,1,COUNTIF('课表'!$M$148:$M$310,B54))+IF(COUNTIF('课表'!$N$148:$N$310,B54)&gt;=2,1,COUNTIF('课表'!$N$148:$N$310,B54)))*2</f>
        <v>0</v>
      </c>
      <c r="J54" s="30">
        <f>(IF(COUNTIF('课表'!$O$148:$O$310,B54)&gt;=2,1,COUNTIF('课表'!$O$148:$O$310,B54))+IF(COUNTIF('课表'!$P$148:$P$310,B54)&gt;=2,1,COUNTIF('课表'!$P$148:$P$310,B54))+IF(COUNTIF('课表'!$Q$148:$Q$310,B54)&gt;=2,1,COUNTIF('课表'!$Q$148:$Q$310,B54))+IF(COUNTIF('课表'!$R$148:$R$310,B54)&gt;=2,1,COUNTIF('课表'!$R$148:$R$310,B54)))*2</f>
        <v>0</v>
      </c>
      <c r="K54" s="30">
        <f>(IF(COUNTIF('课表'!$S$148:$S$310,B54)&gt;=2,1,COUNTIF('课表'!$S$148:$S$310,B54))+IF(COUNTIF('课表'!$T$148:$T$310,B54)&gt;=2,1,COUNTIF('课表'!$T$148:$T$310,B54)))*2</f>
        <v>0</v>
      </c>
      <c r="L54" s="30">
        <f>(IF(COUNTIF('课表'!$U$148:$U$310,B54)&gt;=2,1,COUNTIF('课表'!$U$148:$U$310,B54))+IF(COUNTIF('课表'!$V$148:$V$310,B54)&gt;=2,1,COUNTIF('课表'!$V$148:$V$310,B54))+IF(COUNTIF('课表'!$W$148:$W$310,B54)&gt;=2,1,COUNTIF('课表'!$W$148:$W$310,B54))+IF(COUNTIF('课表'!$X$148:$X$310,B54)&gt;=2,1,COUNTIF('课表'!$X$148:$X$310,B54)))*2</f>
        <v>0</v>
      </c>
      <c r="M54" s="30">
        <f>(IF(COUNTIF('课表'!$Y$148:$Y$310,B54)&gt;=2,1,COUNTIF('课表'!$Y$148:$Y$310,B54))+IF(COUNTIF('课表'!$Z$148:$Z$310,B54)&gt;=2,1,COUNTIF('课表'!$Z$148:$Z$310,B54))+IF(COUNTIF('课表'!$AA$148:$AA$310,B54)&gt;=2,1,COUNTIF('课表'!$AA$148:$AA$310,B54))+IF(COUNTIF('课表'!$AB$148:$AB$310,B54)&gt;=2,1,COUNTIF('课表'!$AB$148:$AB$310,B54)))*2</f>
        <v>0</v>
      </c>
      <c r="N54" s="30">
        <f t="shared" si="1"/>
        <v>2</v>
      </c>
    </row>
    <row r="55" spans="1:14" ht="19.5" customHeight="1">
      <c r="A55" s="28">
        <v>53</v>
      </c>
      <c r="B55" s="29" t="s">
        <v>1451</v>
      </c>
      <c r="C55" s="5" t="str">
        <f>VLOOKUP(B55,'教师基础数据'!$B$2:$G4599,3,FALSE)</f>
        <v>思政部</v>
      </c>
      <c r="D55" s="5" t="str">
        <f>VLOOKUP(B55,'教师基础数据'!$B$2:$G4599,4,FALSE)</f>
        <v>兼职</v>
      </c>
      <c r="E55" s="5" t="str">
        <f>VLOOKUP(B55,'教师基础数据'!$B$2:$G4599,5,FALSE)</f>
        <v>大学生思想政治理论课教研室</v>
      </c>
      <c r="F55" s="28">
        <f t="shared" si="0"/>
        <v>0</v>
      </c>
      <c r="G55" s="30">
        <f>(IF(COUNTIF('课表'!$C$148:$C$310,B55)&gt;=2,1,COUNTIF('课表'!$C$148:$C$310,B55))+IF(COUNTIF('课表'!$D$148:$D$310,B55)&gt;=2,1,COUNTIF('课表'!D$148:$D$310,B55))+IF(COUNTIF('课表'!$E$148:$E$310,B55)&gt;=2,1,COUNTIF('课表'!$E$148:$E$310,B55))+IF(COUNTIF('课表'!$F$148:$F$310,B55)&gt;=2,1,COUNTIF('课表'!$F$148:$F$310,B55)))*2</f>
        <v>0</v>
      </c>
      <c r="H55" s="30">
        <f>(IF(COUNTIF('课表'!$G$148:$G$310,B55)&gt;=2,1,COUNTIF('课表'!$G$148:$G$310,B55))+IF(COUNTIF('课表'!$H$148:$H$310,B55)&gt;=2,1,COUNTIF('课表'!$H$148:$H$310,B55))+IF(COUNTIF('课表'!$I$148:$I$310,B55)&gt;=2,1,COUNTIF('课表'!$I$148:$I$310,B55))+IF(COUNTIF('课表'!$J$148:$J$310,B55)&gt;=2,1,COUNTIF('课表'!$J$148:$J$310,B55)))*2</f>
        <v>0</v>
      </c>
      <c r="I55" s="34">
        <f>(IF(COUNTIF('课表'!$K$148:$K$310,B55)&gt;=2,1,COUNTIF('课表'!$K$148:$K$310,B55))+IF(COUNTIF('课表'!$L$148:$L$310,B55)&gt;=2,1,COUNTIF('课表'!$L$148:$L$310,B55))+IF(COUNTIF('课表'!$M$148:$M$310,B55)&gt;=2,1,COUNTIF('课表'!$M$148:$M$310,B55))+IF(COUNTIF('课表'!$N$148:$N$310,B55)&gt;=2,1,COUNTIF('课表'!$N$148:$N$310,B55)))*2</f>
        <v>0</v>
      </c>
      <c r="J55" s="30">
        <f>(IF(COUNTIF('课表'!$O$148:$O$310,B55)&gt;=2,1,COUNTIF('课表'!$O$148:$O$310,B55))+IF(COUNTIF('课表'!$P$148:$P$310,B55)&gt;=2,1,COUNTIF('课表'!$P$148:$P$310,B55))+IF(COUNTIF('课表'!$Q$148:$Q$310,B55)&gt;=2,1,COUNTIF('课表'!$Q$148:$Q$310,B55))+IF(COUNTIF('课表'!$R$148:$R$310,B55)&gt;=2,1,COUNTIF('课表'!$R$148:$R$310,B55)))*2</f>
        <v>0</v>
      </c>
      <c r="K55" s="30">
        <f>(IF(COUNTIF('课表'!$S$148:$S$310,B55)&gt;=2,1,COUNTIF('课表'!$S$148:$S$310,B55))+IF(COUNTIF('课表'!$T$148:$T$310,B55)&gt;=2,1,COUNTIF('课表'!$T$148:$T$310,B55)))*2</f>
        <v>0</v>
      </c>
      <c r="L55" s="30">
        <f>(IF(COUNTIF('课表'!$U$148:$U$310,B55)&gt;=2,1,COUNTIF('课表'!$U$148:$U$310,B55))+IF(COUNTIF('课表'!$V$148:$V$310,B55)&gt;=2,1,COUNTIF('课表'!$V$148:$V$310,B55))+IF(COUNTIF('课表'!$W$148:$W$310,B55)&gt;=2,1,COUNTIF('课表'!$W$148:$W$310,B55))+IF(COUNTIF('课表'!$X$148:$X$310,B55)&gt;=2,1,COUNTIF('课表'!$X$148:$X$310,B55)))*2</f>
        <v>0</v>
      </c>
      <c r="M55" s="30">
        <f>(IF(COUNTIF('课表'!$Y$148:$Y$310,B55)&gt;=2,1,COUNTIF('课表'!$Y$148:$Y$310,B55))+IF(COUNTIF('课表'!$Z$148:$Z$310,B55)&gt;=2,1,COUNTIF('课表'!$Z$148:$Z$310,B55))+IF(COUNTIF('课表'!$AA$148:$AA$310,B55)&gt;=2,1,COUNTIF('课表'!$AA$148:$AA$310,B55))+IF(COUNTIF('课表'!$AB$148:$AB$310,B55)&gt;=2,1,COUNTIF('课表'!$AB$148:$AB$310,B55)))*2</f>
        <v>0</v>
      </c>
      <c r="N55" s="30">
        <f t="shared" si="1"/>
        <v>0</v>
      </c>
    </row>
    <row r="56" spans="1:14" ht="19.5" customHeight="1">
      <c r="A56" s="28">
        <v>54</v>
      </c>
      <c r="B56" s="29" t="s">
        <v>1592</v>
      </c>
      <c r="C56" s="5" t="str">
        <f>VLOOKUP(B56,'教师基础数据'!$B$2:$G4564,3,FALSE)</f>
        <v>思政部</v>
      </c>
      <c r="D56" s="5" t="str">
        <f>VLOOKUP(B56,'教师基础数据'!$B$2:$G4564,4,FALSE)</f>
        <v>兼职</v>
      </c>
      <c r="E56" s="5" t="str">
        <f>VLOOKUP(B56,'教师基础数据'!$B$2:$G4564,5,FALSE)</f>
        <v>大学生思想政治理论课教研室</v>
      </c>
      <c r="F56" s="28">
        <f t="shared" si="0"/>
        <v>0</v>
      </c>
      <c r="G56" s="30">
        <f>(IF(COUNTIF('课表'!$C$148:$C$310,B56)&gt;=2,1,COUNTIF('课表'!$C$148:$C$310,B56))+IF(COUNTIF('课表'!$D$148:$D$310,B56)&gt;=2,1,COUNTIF('课表'!D$148:$D$310,B56))+IF(COUNTIF('课表'!$E$148:$E$310,B56)&gt;=2,1,COUNTIF('课表'!$E$148:$E$310,B56))+IF(COUNTIF('课表'!$F$148:$F$310,B56)&gt;=2,1,COUNTIF('课表'!$F$148:$F$310,B56)))*2</f>
        <v>0</v>
      </c>
      <c r="H56" s="30">
        <f>(IF(COUNTIF('课表'!$G$148:$G$310,B56)&gt;=2,1,COUNTIF('课表'!$G$148:$G$310,B56))+IF(COUNTIF('课表'!$H$148:$H$310,B56)&gt;=2,1,COUNTIF('课表'!$H$148:$H$310,B56))+IF(COUNTIF('课表'!$I$148:$I$310,B56)&gt;=2,1,COUNTIF('课表'!$I$148:$I$310,B56))+IF(COUNTIF('课表'!$J$148:$J$310,B56)&gt;=2,1,COUNTIF('课表'!$J$148:$J$310,B56)))*2</f>
        <v>0</v>
      </c>
      <c r="I56" s="34">
        <f>(IF(COUNTIF('课表'!$K$148:$K$310,B56)&gt;=2,1,COUNTIF('课表'!$K$148:$K$310,B56))+IF(COUNTIF('课表'!$L$148:$L$310,B56)&gt;=2,1,COUNTIF('课表'!$L$148:$L$310,B56))+IF(COUNTIF('课表'!$M$148:$M$310,B56)&gt;=2,1,COUNTIF('课表'!$M$148:$M$310,B56))+IF(COUNTIF('课表'!$N$148:$N$310,B56)&gt;=2,1,COUNTIF('课表'!$N$148:$N$310,B56)))*2</f>
        <v>0</v>
      </c>
      <c r="J56" s="30">
        <f>(IF(COUNTIF('课表'!$O$148:$O$310,B56)&gt;=2,1,COUNTIF('课表'!$O$148:$O$310,B56))+IF(COUNTIF('课表'!$P$148:$P$310,B56)&gt;=2,1,COUNTIF('课表'!$P$148:$P$310,B56))+IF(COUNTIF('课表'!$Q$148:$Q$310,B56)&gt;=2,1,COUNTIF('课表'!$Q$148:$Q$310,B56))+IF(COUNTIF('课表'!$R$148:$R$310,B56)&gt;=2,1,COUNTIF('课表'!$R$148:$R$310,B56)))*2</f>
        <v>0</v>
      </c>
      <c r="K56" s="30">
        <f>(IF(COUNTIF('课表'!$S$148:$S$310,B56)&gt;=2,1,COUNTIF('课表'!$S$148:$S$310,B56))+IF(COUNTIF('课表'!$T$148:$T$310,B56)&gt;=2,1,COUNTIF('课表'!$T$148:$T$310,B56)))*2</f>
        <v>0</v>
      </c>
      <c r="L56" s="30">
        <f>(IF(COUNTIF('课表'!$U$148:$U$310,B56)&gt;=2,1,COUNTIF('课表'!$U$148:$U$310,B56))+IF(COUNTIF('课表'!$V$148:$V$310,B56)&gt;=2,1,COUNTIF('课表'!$V$148:$V$310,B56))+IF(COUNTIF('课表'!$W$148:$W$310,B56)&gt;=2,1,COUNTIF('课表'!$W$148:$W$310,B56))+IF(COUNTIF('课表'!$X$148:$X$310,B56)&gt;=2,1,COUNTIF('课表'!$X$148:$X$310,B56)))*2</f>
        <v>0</v>
      </c>
      <c r="M56" s="30">
        <f>(IF(COUNTIF('课表'!$Y$148:$Y$310,B56)&gt;=2,1,COUNTIF('课表'!$Y$148:$Y$310,B56))+IF(COUNTIF('课表'!$Z$148:$Z$310,B56)&gt;=2,1,COUNTIF('课表'!$Z$148:$Z$310,B56))+IF(COUNTIF('课表'!$AA$148:$AA$310,B56)&gt;=2,1,COUNTIF('课表'!$AA$148:$AA$310,B56))+IF(COUNTIF('课表'!$AB$148:$AB$310,B56)&gt;=2,1,COUNTIF('课表'!$AB$148:$AB$310,B56)))*2</f>
        <v>0</v>
      </c>
      <c r="N56" s="30">
        <f t="shared" si="1"/>
        <v>0</v>
      </c>
    </row>
    <row r="57" spans="1:14" ht="19.5" customHeight="1">
      <c r="A57" s="28">
        <v>55</v>
      </c>
      <c r="B57" s="31" t="s">
        <v>1593</v>
      </c>
      <c r="C57" s="5" t="str">
        <f>VLOOKUP(B57,'教师基础数据'!$B$2:$G4646,3,FALSE)</f>
        <v>思政部</v>
      </c>
      <c r="D57" s="5" t="str">
        <f>VLOOKUP(B57,'教师基础数据'!$B$2:$G4646,4,FALSE)</f>
        <v>兼职</v>
      </c>
      <c r="E57" s="5" t="str">
        <f>VLOOKUP(B57,'教师基础数据'!$B$2:$G4646,5,FALSE)</f>
        <v>大学生思想政治理论课教研室</v>
      </c>
      <c r="F57" s="28">
        <f t="shared" si="0"/>
        <v>0</v>
      </c>
      <c r="G57" s="30">
        <f>(IF(COUNTIF('课表'!$C$148:$C$310,B57)&gt;=2,1,COUNTIF('课表'!$C$148:$C$310,B57))+IF(COUNTIF('课表'!$D$148:$D$310,B57)&gt;=2,1,COUNTIF('课表'!D$148:$D$310,B57))+IF(COUNTIF('课表'!$E$148:$E$310,B57)&gt;=2,1,COUNTIF('课表'!$E$148:$E$310,B57))+IF(COUNTIF('课表'!$F$148:$F$310,B57)&gt;=2,1,COUNTIF('课表'!$F$148:$F$310,B57)))*2</f>
        <v>0</v>
      </c>
      <c r="H57" s="30">
        <f>(IF(COUNTIF('课表'!$G$148:$G$310,B57)&gt;=2,1,COUNTIF('课表'!$G$148:$G$310,B57))+IF(COUNTIF('课表'!$H$148:$H$310,B57)&gt;=2,1,COUNTIF('课表'!$H$148:$H$310,B57))+IF(COUNTIF('课表'!$I$148:$I$310,B57)&gt;=2,1,COUNTIF('课表'!$I$148:$I$310,B57))+IF(COUNTIF('课表'!$J$148:$J$310,B57)&gt;=2,1,COUNTIF('课表'!$J$148:$J$310,B57)))*2</f>
        <v>0</v>
      </c>
      <c r="I57" s="34">
        <f>(IF(COUNTIF('课表'!$K$148:$K$310,B57)&gt;=2,1,COUNTIF('课表'!$K$148:$K$310,B57))+IF(COUNTIF('课表'!$L$148:$L$310,B57)&gt;=2,1,COUNTIF('课表'!$L$148:$L$310,B57))+IF(COUNTIF('课表'!$M$148:$M$310,B57)&gt;=2,1,COUNTIF('课表'!$M$148:$M$310,B57))+IF(COUNTIF('课表'!$N$148:$N$310,B57)&gt;=2,1,COUNTIF('课表'!$N$148:$N$310,B57)))*2</f>
        <v>0</v>
      </c>
      <c r="J57" s="30">
        <f>(IF(COUNTIF('课表'!$O$148:$O$310,B57)&gt;=2,1,COUNTIF('课表'!$O$148:$O$310,B57))+IF(COUNTIF('课表'!$P$148:$P$310,B57)&gt;=2,1,COUNTIF('课表'!$P$148:$P$310,B57))+IF(COUNTIF('课表'!$Q$148:$Q$310,B57)&gt;=2,1,COUNTIF('课表'!$Q$148:$Q$310,B57))+IF(COUNTIF('课表'!$R$148:$R$310,B57)&gt;=2,1,COUNTIF('课表'!$R$148:$R$310,B57)))*2</f>
        <v>0</v>
      </c>
      <c r="K57" s="30">
        <f>(IF(COUNTIF('课表'!$S$148:$S$310,B57)&gt;=2,1,COUNTIF('课表'!$S$148:$S$310,B57))+IF(COUNTIF('课表'!$T$148:$T$310,B57)&gt;=2,1,COUNTIF('课表'!$T$148:$T$310,B57)))*2</f>
        <v>0</v>
      </c>
      <c r="L57" s="30">
        <f>(IF(COUNTIF('课表'!$U$148:$U$310,B57)&gt;=2,1,COUNTIF('课表'!$U$148:$U$310,B57))+IF(COUNTIF('课表'!$V$148:$V$310,B57)&gt;=2,1,COUNTIF('课表'!$V$148:$V$310,B57))+IF(COUNTIF('课表'!$W$148:$W$310,B57)&gt;=2,1,COUNTIF('课表'!$W$148:$W$310,B57))+IF(COUNTIF('课表'!$X$148:$X$310,B57)&gt;=2,1,COUNTIF('课表'!$X$148:$X$310,B57)))*2</f>
        <v>0</v>
      </c>
      <c r="M57" s="30">
        <f>(IF(COUNTIF('课表'!$Y$148:$Y$310,B57)&gt;=2,1,COUNTIF('课表'!$Y$148:$Y$310,B57))+IF(COUNTIF('课表'!$Z$148:$Z$310,B57)&gt;=2,1,COUNTIF('课表'!$Z$148:$Z$310,B57))+IF(COUNTIF('课表'!$AA$148:$AA$310,B57)&gt;=2,1,COUNTIF('课表'!$AA$148:$AA$310,B57))+IF(COUNTIF('课表'!$AB$148:$AB$310,B57)&gt;=2,1,COUNTIF('课表'!$AB$148:$AB$310,B57)))*2</f>
        <v>0</v>
      </c>
      <c r="N57" s="30">
        <f t="shared" si="1"/>
        <v>0</v>
      </c>
    </row>
    <row r="58" spans="1:14" ht="19.5" customHeight="1">
      <c r="A58" s="28">
        <v>56</v>
      </c>
      <c r="B58" s="29" t="s">
        <v>1102</v>
      </c>
      <c r="C58" s="5" t="str">
        <f>VLOOKUP(B58,'教师基础数据'!$B$2:$G4405,3,FALSE)</f>
        <v>思政部</v>
      </c>
      <c r="D58" s="5" t="str">
        <f>VLOOKUP(B58,'教师基础数据'!$B$2:$G4405,4,FALSE)</f>
        <v>兼职</v>
      </c>
      <c r="E58" s="5" t="str">
        <f>VLOOKUP(B58,'教师基础数据'!$B$2:$G4405,5,FALSE)</f>
        <v>大学生思想政治理论课教研室</v>
      </c>
      <c r="F58" s="28">
        <f t="shared" si="0"/>
        <v>2</v>
      </c>
      <c r="G58" s="30">
        <f>(IF(COUNTIF('课表'!$C$148:$C$310,B58)&gt;=2,1,COUNTIF('课表'!$C$148:$C$310,B58))+IF(COUNTIF('课表'!$D$148:$D$310,B58)&gt;=2,1,COUNTIF('课表'!D$148:$D$310,B58))+IF(COUNTIF('课表'!$E$148:$E$310,B58)&gt;=2,1,COUNTIF('课表'!$E$148:$E$310,B58))+IF(COUNTIF('课表'!$F$148:$F$310,B58)&gt;=2,1,COUNTIF('课表'!$F$148:$F$310,B58)))*2</f>
        <v>0</v>
      </c>
      <c r="H58" s="30">
        <f>(IF(COUNTIF('课表'!$G$148:$G$310,B58)&gt;=2,1,COUNTIF('课表'!$G$148:$G$310,B58))+IF(COUNTIF('课表'!$H$148:$H$310,B58)&gt;=2,1,COUNTIF('课表'!$H$148:$H$310,B58))+IF(COUNTIF('课表'!$I$148:$I$310,B58)&gt;=2,1,COUNTIF('课表'!$I$148:$I$310,B58))+IF(COUNTIF('课表'!$J$148:$J$310,B58)&gt;=2,1,COUNTIF('课表'!$J$148:$J$310,B58)))*2</f>
        <v>0</v>
      </c>
      <c r="I58" s="34">
        <f>(IF(COUNTIF('课表'!$K$148:$K$310,B58)&gt;=2,1,COUNTIF('课表'!$K$148:$K$310,B58))+IF(COUNTIF('课表'!$L$148:$L$310,B58)&gt;=2,1,COUNTIF('课表'!$L$148:$L$310,B58))+IF(COUNTIF('课表'!$M$148:$M$310,B58)&gt;=2,1,COUNTIF('课表'!$M$148:$M$310,B58))+IF(COUNTIF('课表'!$N$148:$N$310,B58)&gt;=2,1,COUNTIF('课表'!$N$148:$N$310,B58)))*2</f>
        <v>2</v>
      </c>
      <c r="J58" s="30">
        <f>(IF(COUNTIF('课表'!$O$148:$O$310,B58)&gt;=2,1,COUNTIF('课表'!$O$148:$O$310,B58))+IF(COUNTIF('课表'!$P$148:$P$310,B58)&gt;=2,1,COUNTIF('课表'!$P$148:$P$310,B58))+IF(COUNTIF('课表'!$Q$148:$Q$310,B58)&gt;=2,1,COUNTIF('课表'!$Q$148:$Q$310,B58))+IF(COUNTIF('课表'!$R$148:$R$310,B58)&gt;=2,1,COUNTIF('课表'!$R$148:$R$310,B58)))*2</f>
        <v>4</v>
      </c>
      <c r="K58" s="30">
        <f>(IF(COUNTIF('课表'!$S$148:$S$310,B58)&gt;=2,1,COUNTIF('课表'!$S$148:$S$310,B58))+IF(COUNTIF('课表'!$T$148:$T$310,B58)&gt;=2,1,COUNTIF('课表'!$T$148:$T$310,B58)))*2</f>
        <v>0</v>
      </c>
      <c r="L58" s="30">
        <f>(IF(COUNTIF('课表'!$U$148:$U$310,B58)&gt;=2,1,COUNTIF('课表'!$U$148:$U$310,B58))+IF(COUNTIF('课表'!$V$148:$V$310,B58)&gt;=2,1,COUNTIF('课表'!$V$148:$V$310,B58))+IF(COUNTIF('课表'!$W$148:$W$310,B58)&gt;=2,1,COUNTIF('课表'!$W$148:$W$310,B58))+IF(COUNTIF('课表'!$X$148:$X$310,B58)&gt;=2,1,COUNTIF('课表'!$X$148:$X$310,B58)))*2</f>
        <v>0</v>
      </c>
      <c r="M58" s="30">
        <f>(IF(COUNTIF('课表'!$Y$148:$Y$310,B58)&gt;=2,1,COUNTIF('课表'!$Y$148:$Y$310,B58))+IF(COUNTIF('课表'!$Z$148:$Z$310,B58)&gt;=2,1,COUNTIF('课表'!$Z$148:$Z$310,B58))+IF(COUNTIF('课表'!$AA$148:$AA$310,B58)&gt;=2,1,COUNTIF('课表'!$AA$148:$AA$310,B58))+IF(COUNTIF('课表'!$AB$148:$AB$310,B58)&gt;=2,1,COUNTIF('课表'!$AB$148:$AB$310,B58)))*2</f>
        <v>0</v>
      </c>
      <c r="N58" s="30">
        <f t="shared" si="1"/>
        <v>6</v>
      </c>
    </row>
    <row r="59" spans="1:14" ht="19.5" customHeight="1">
      <c r="A59" s="28">
        <v>57</v>
      </c>
      <c r="B59" s="29" t="s">
        <v>1594</v>
      </c>
      <c r="C59" s="5" t="str">
        <f>VLOOKUP(B59,'教师基础数据'!$B$2:$G4538,3,FALSE)</f>
        <v>思政部</v>
      </c>
      <c r="D59" s="5" t="str">
        <f>VLOOKUP(B59,'教师基础数据'!$B$2:$G4538,4,FALSE)</f>
        <v>兼职</v>
      </c>
      <c r="E59" s="5" t="str">
        <f>VLOOKUP(B59,'教师基础数据'!$B$2:$G4538,5,FALSE)</f>
        <v>大学生思想政治理论课教研室</v>
      </c>
      <c r="F59" s="28">
        <f t="shared" si="0"/>
        <v>0</v>
      </c>
      <c r="G59" s="30">
        <f>(IF(COUNTIF('课表'!$C$148:$C$310,B59)&gt;=2,1,COUNTIF('课表'!$C$148:$C$310,B59))+IF(COUNTIF('课表'!$D$148:$D$310,B59)&gt;=2,1,COUNTIF('课表'!D$148:$D$310,B59))+IF(COUNTIF('课表'!$E$148:$E$310,B59)&gt;=2,1,COUNTIF('课表'!$E$148:$E$310,B59))+IF(COUNTIF('课表'!$F$148:$F$310,B59)&gt;=2,1,COUNTIF('课表'!$F$148:$F$310,B59)))*2</f>
        <v>0</v>
      </c>
      <c r="H59" s="30">
        <f>(IF(COUNTIF('课表'!$G$148:$G$310,B59)&gt;=2,1,COUNTIF('课表'!$G$148:$G$310,B59))+IF(COUNTIF('课表'!$H$148:$H$310,B59)&gt;=2,1,COUNTIF('课表'!$H$148:$H$310,B59))+IF(COUNTIF('课表'!$I$148:$I$310,B59)&gt;=2,1,COUNTIF('课表'!$I$148:$I$310,B59))+IF(COUNTIF('课表'!$J$148:$J$310,B59)&gt;=2,1,COUNTIF('课表'!$J$148:$J$310,B59)))*2</f>
        <v>0</v>
      </c>
      <c r="I59" s="34">
        <f>(IF(COUNTIF('课表'!$K$148:$K$310,B59)&gt;=2,1,COUNTIF('课表'!$K$148:$K$310,B59))+IF(COUNTIF('课表'!$L$148:$L$310,B59)&gt;=2,1,COUNTIF('课表'!$L$148:$L$310,B59))+IF(COUNTIF('课表'!$M$148:$M$310,B59)&gt;=2,1,COUNTIF('课表'!$M$148:$M$310,B59))+IF(COUNTIF('课表'!$N$148:$N$310,B59)&gt;=2,1,COUNTIF('课表'!$N$148:$N$310,B59)))*2</f>
        <v>0</v>
      </c>
      <c r="J59" s="30">
        <f>(IF(COUNTIF('课表'!$O$148:$O$310,B59)&gt;=2,1,COUNTIF('课表'!$O$148:$O$310,B59))+IF(COUNTIF('课表'!$P$148:$P$310,B59)&gt;=2,1,COUNTIF('课表'!$P$148:$P$310,B59))+IF(COUNTIF('课表'!$Q$148:$Q$310,B59)&gt;=2,1,COUNTIF('课表'!$Q$148:$Q$310,B59))+IF(COUNTIF('课表'!$R$148:$R$310,B59)&gt;=2,1,COUNTIF('课表'!$R$148:$R$310,B59)))*2</f>
        <v>0</v>
      </c>
      <c r="K59" s="30">
        <f>(IF(COUNTIF('课表'!$S$148:$S$310,B59)&gt;=2,1,COUNTIF('课表'!$S$148:$S$310,B59))+IF(COUNTIF('课表'!$T$148:$T$310,B59)&gt;=2,1,COUNTIF('课表'!$T$148:$T$310,B59)))*2</f>
        <v>0</v>
      </c>
      <c r="L59" s="30">
        <f>(IF(COUNTIF('课表'!$U$148:$U$310,B59)&gt;=2,1,COUNTIF('课表'!$U$148:$U$310,B59))+IF(COUNTIF('课表'!$V$148:$V$310,B59)&gt;=2,1,COUNTIF('课表'!$V$148:$V$310,B59))+IF(COUNTIF('课表'!$W$148:$W$310,B59)&gt;=2,1,COUNTIF('课表'!$W$148:$W$310,B59))+IF(COUNTIF('课表'!$X$148:$X$310,B59)&gt;=2,1,COUNTIF('课表'!$X$148:$X$310,B59)))*2</f>
        <v>0</v>
      </c>
      <c r="M59" s="30">
        <f>(IF(COUNTIF('课表'!$Y$148:$Y$310,B59)&gt;=2,1,COUNTIF('课表'!$Y$148:$Y$310,B59))+IF(COUNTIF('课表'!$Z$148:$Z$310,B59)&gt;=2,1,COUNTIF('课表'!$Z$148:$Z$310,B59))+IF(COUNTIF('课表'!$AA$148:$AA$310,B59)&gt;=2,1,COUNTIF('课表'!$AA$148:$AA$310,B59))+IF(COUNTIF('课表'!$AB$148:$AB$310,B59)&gt;=2,1,COUNTIF('课表'!$AB$148:$AB$310,B59)))*2</f>
        <v>0</v>
      </c>
      <c r="N59" s="30">
        <f t="shared" si="1"/>
        <v>0</v>
      </c>
    </row>
    <row r="60" spans="1:14" ht="19.5" customHeight="1">
      <c r="A60" s="28">
        <v>58</v>
      </c>
      <c r="B60" s="29" t="s">
        <v>977</v>
      </c>
      <c r="C60" s="5" t="str">
        <f>VLOOKUP(B60,'教师基础数据'!$B$2:$G4720,3,FALSE)</f>
        <v>商贸系</v>
      </c>
      <c r="D60" s="5" t="str">
        <f>VLOOKUP(B60,'教师基础数据'!$B$2:$G4720,4,FALSE)</f>
        <v>专职</v>
      </c>
      <c r="E60" s="5" t="str">
        <f>VLOOKUP(B60,'教师基础数据'!$B$2:$G4720,5,FALSE)</f>
        <v>商务教研室</v>
      </c>
      <c r="F60" s="28">
        <f t="shared" si="0"/>
        <v>3</v>
      </c>
      <c r="G60" s="30">
        <f>(IF(COUNTIF('课表'!$C$148:$C$310,B60)&gt;=2,1,COUNTIF('课表'!$C$148:$C$310,B60))+IF(COUNTIF('课表'!$D$148:$D$310,B60)&gt;=2,1,COUNTIF('课表'!D$148:$D$310,B60))+IF(COUNTIF('课表'!$E$148:$E$310,B60)&gt;=2,1,COUNTIF('课表'!$E$148:$E$310,B60))+IF(COUNTIF('课表'!$F$148:$F$310,B60)&gt;=2,1,COUNTIF('课表'!$F$148:$F$310,B60)))*2</f>
        <v>0</v>
      </c>
      <c r="H60" s="30">
        <f>(IF(COUNTIF('课表'!$G$148:$G$310,B60)&gt;=2,1,COUNTIF('课表'!$G$148:$G$310,B60))+IF(COUNTIF('课表'!$H$148:$H$310,B60)&gt;=2,1,COUNTIF('课表'!$H$148:$H$310,B60))+IF(COUNTIF('课表'!$I$148:$I$310,B60)&gt;=2,1,COUNTIF('课表'!$I$148:$I$310,B60))+IF(COUNTIF('课表'!$J$148:$J$310,B60)&gt;=2,1,COUNTIF('课表'!$J$148:$J$310,B60)))*2</f>
        <v>8</v>
      </c>
      <c r="I60" s="34">
        <f>(IF(COUNTIF('课表'!$K$148:$K$310,B60)&gt;=2,1,COUNTIF('课表'!$K$148:$K$310,B60))+IF(COUNTIF('课表'!$L$148:$L$310,B60)&gt;=2,1,COUNTIF('课表'!$L$148:$L$310,B60))+IF(COUNTIF('课表'!$M$148:$M$310,B60)&gt;=2,1,COUNTIF('课表'!$M$148:$M$310,B60))+IF(COUNTIF('课表'!$N$148:$N$310,B60)&gt;=2,1,COUNTIF('课表'!$N$148:$N$310,B60)))*2</f>
        <v>4</v>
      </c>
      <c r="J60" s="30">
        <f>(IF(COUNTIF('课表'!$O$148:$O$310,B60)&gt;=2,1,COUNTIF('课表'!$O$148:$O$310,B60))+IF(COUNTIF('课表'!$P$148:$P$310,B60)&gt;=2,1,COUNTIF('课表'!$P$148:$P$310,B60))+IF(COUNTIF('课表'!$Q$148:$Q$310,B60)&gt;=2,1,COUNTIF('课表'!$Q$148:$Q$310,B60))+IF(COUNTIF('课表'!$R$148:$R$310,B60)&gt;=2,1,COUNTIF('课表'!$R$148:$R$310,B60)))*2</f>
        <v>6</v>
      </c>
      <c r="K60" s="30">
        <f>(IF(COUNTIF('课表'!$S$148:$S$310,B60)&gt;=2,1,COUNTIF('课表'!$S$148:$S$310,B60))+IF(COUNTIF('课表'!$T$148:$T$310,B60)&gt;=2,1,COUNTIF('课表'!$T$148:$T$310,B60)))*2</f>
        <v>0</v>
      </c>
      <c r="L60" s="30">
        <f>(IF(COUNTIF('课表'!$U$148:$U$310,B60)&gt;=2,1,COUNTIF('课表'!$U$148:$U$310,B60))+IF(COUNTIF('课表'!$V$148:$V$310,B60)&gt;=2,1,COUNTIF('课表'!$V$148:$V$310,B60))+IF(COUNTIF('课表'!$W$148:$W$310,B60)&gt;=2,1,COUNTIF('课表'!$W$148:$W$310,B60))+IF(COUNTIF('课表'!$X$148:$X$310,B60)&gt;=2,1,COUNTIF('课表'!$X$148:$X$310,B60)))*2</f>
        <v>0</v>
      </c>
      <c r="M60" s="30">
        <f>(IF(COUNTIF('课表'!$Y$148:$Y$310,B60)&gt;=2,1,COUNTIF('课表'!$Y$148:$Y$310,B60))+IF(COUNTIF('课表'!$Z$148:$Z$310,B60)&gt;=2,1,COUNTIF('课表'!$Z$148:$Z$310,B60))+IF(COUNTIF('课表'!$AA$148:$AA$310,B60)&gt;=2,1,COUNTIF('课表'!$AA$148:$AA$310,B60))+IF(COUNTIF('课表'!$AB$148:$AB$310,B60)&gt;=2,1,COUNTIF('课表'!$AB$148:$AB$310,B60)))*2</f>
        <v>0</v>
      </c>
      <c r="N60" s="30">
        <f t="shared" si="1"/>
        <v>18</v>
      </c>
    </row>
    <row r="61" spans="1:14" ht="19.5" customHeight="1">
      <c r="A61" s="28">
        <v>59</v>
      </c>
      <c r="B61" s="29" t="s">
        <v>1288</v>
      </c>
      <c r="C61" s="5" t="str">
        <f>VLOOKUP(B61,'教师基础数据'!$B$2:$G4628,3,FALSE)</f>
        <v>商贸系</v>
      </c>
      <c r="D61" s="5" t="str">
        <f>VLOOKUP(B61,'教师基础数据'!$B$2:$G4628,4,FALSE)</f>
        <v>专职</v>
      </c>
      <c r="E61" s="5" t="str">
        <f>VLOOKUP(B61,'教师基础数据'!$B$2:$G4628,5,FALSE)</f>
        <v>商务教研室</v>
      </c>
      <c r="F61" s="28">
        <f t="shared" si="0"/>
        <v>4</v>
      </c>
      <c r="G61" s="30">
        <f>(IF(COUNTIF('课表'!$C$148:$C$310,B61)&gt;=2,1,COUNTIF('课表'!$C$148:$C$310,B61))+IF(COUNTIF('课表'!$D$148:$D$310,B61)&gt;=2,1,COUNTIF('课表'!D$148:$D$310,B61))+IF(COUNTIF('课表'!$E$148:$E$310,B61)&gt;=2,1,COUNTIF('课表'!$E$148:$E$310,B61))+IF(COUNTIF('课表'!$F$148:$F$310,B61)&gt;=2,1,COUNTIF('课表'!$F$148:$F$310,B61)))*2</f>
        <v>0</v>
      </c>
      <c r="H61" s="30">
        <f>(IF(COUNTIF('课表'!$G$148:$G$310,B61)&gt;=2,1,COUNTIF('课表'!$G$148:$G$310,B61))+IF(COUNTIF('课表'!$H$148:$H$310,B61)&gt;=2,1,COUNTIF('课表'!$H$148:$H$310,B61))+IF(COUNTIF('课表'!$I$148:$I$310,B61)&gt;=2,1,COUNTIF('课表'!$I$148:$I$310,B61))+IF(COUNTIF('课表'!$J$148:$J$310,B61)&gt;=2,1,COUNTIF('课表'!$J$148:$J$310,B61)))*2</f>
        <v>0</v>
      </c>
      <c r="I61" s="34">
        <f>(IF(COUNTIF('课表'!$K$148:$K$310,B61)&gt;=2,1,COUNTIF('课表'!$K$148:$K$310,B61))+IF(COUNTIF('课表'!$L$148:$L$310,B61)&gt;=2,1,COUNTIF('课表'!$L$148:$L$310,B61))+IF(COUNTIF('课表'!$M$148:$M$310,B61)&gt;=2,1,COUNTIF('课表'!$M$148:$M$310,B61))+IF(COUNTIF('课表'!$N$148:$N$310,B61)&gt;=2,1,COUNTIF('课表'!$N$148:$N$310,B61)))*2</f>
        <v>0</v>
      </c>
      <c r="J61" s="30">
        <f>(IF(COUNTIF('课表'!$O$148:$O$310,B61)&gt;=2,1,COUNTIF('课表'!$O$148:$O$310,B61))+IF(COUNTIF('课表'!$P$148:$P$310,B61)&gt;=2,1,COUNTIF('课表'!$P$148:$P$310,B61))+IF(COUNTIF('课表'!$Q$148:$Q$310,B61)&gt;=2,1,COUNTIF('课表'!$Q$148:$Q$310,B61))+IF(COUNTIF('课表'!$R$148:$R$310,B61)&gt;=2,1,COUNTIF('课表'!$R$148:$R$310,B61)))*2</f>
        <v>4</v>
      </c>
      <c r="K61" s="30">
        <f>(IF(COUNTIF('课表'!$S$148:$S$310,B61)&gt;=2,1,COUNTIF('课表'!$S$148:$S$310,B61))+IF(COUNTIF('课表'!$T$148:$T$310,B61)&gt;=2,1,COUNTIF('课表'!$T$148:$T$310,B61)))*2</f>
        <v>4</v>
      </c>
      <c r="L61" s="30">
        <f>(IF(COUNTIF('课表'!$U$148:$U$310,B61)&gt;=2,1,COUNTIF('课表'!$U$148:$U$310,B61))+IF(COUNTIF('课表'!$V$148:$V$310,B61)&gt;=2,1,COUNTIF('课表'!$V$148:$V$310,B61))+IF(COUNTIF('课表'!$W$148:$W$310,B61)&gt;=2,1,COUNTIF('课表'!$W$148:$W$310,B61))+IF(COUNTIF('课表'!$X$148:$X$310,B61)&gt;=2,1,COUNTIF('课表'!$X$148:$X$310,B61)))*2</f>
        <v>8</v>
      </c>
      <c r="M61" s="30">
        <f>(IF(COUNTIF('课表'!$Y$148:$Y$310,B61)&gt;=2,1,COUNTIF('课表'!$Y$148:$Y$310,B61))+IF(COUNTIF('课表'!$Z$148:$Z$310,B61)&gt;=2,1,COUNTIF('课表'!$Z$148:$Z$310,B61))+IF(COUNTIF('课表'!$AA$148:$AA$310,B61)&gt;=2,1,COUNTIF('课表'!$AA$148:$AA$310,B61))+IF(COUNTIF('课表'!$AB$148:$AB$310,B61)&gt;=2,1,COUNTIF('课表'!$AB$148:$AB$310,B61)))*2</f>
        <v>8</v>
      </c>
      <c r="N61" s="30">
        <f t="shared" si="1"/>
        <v>24</v>
      </c>
    </row>
    <row r="62" spans="1:14" ht="19.5" customHeight="1">
      <c r="A62" s="28">
        <v>60</v>
      </c>
      <c r="B62" s="29" t="s">
        <v>1291</v>
      </c>
      <c r="C62" s="5" t="str">
        <f>VLOOKUP(B62,'教师基础数据'!$B$2:$G4608,3,FALSE)</f>
        <v>商贸系</v>
      </c>
      <c r="D62" s="5" t="str">
        <f>VLOOKUP(B62,'教师基础数据'!$B$2:$G4608,4,FALSE)</f>
        <v>专职</v>
      </c>
      <c r="E62" s="5" t="str">
        <f>VLOOKUP(B62,'教师基础数据'!$B$2:$G4608,5,FALSE)</f>
        <v>商务教研室</v>
      </c>
      <c r="F62" s="28">
        <f t="shared" si="0"/>
        <v>5</v>
      </c>
      <c r="G62" s="30">
        <f>(IF(COUNTIF('课表'!$C$148:$C$310,B62)&gt;=2,1,COUNTIF('课表'!$C$148:$C$310,B62))+IF(COUNTIF('课表'!$D$148:$D$310,B62)&gt;=2,1,COUNTIF('课表'!D$148:$D$310,B62))+IF(COUNTIF('课表'!$E$148:$E$310,B62)&gt;=2,1,COUNTIF('课表'!$E$148:$E$310,B62))+IF(COUNTIF('课表'!$F$148:$F$310,B62)&gt;=2,1,COUNTIF('课表'!$F$148:$F$310,B62)))*2</f>
        <v>4</v>
      </c>
      <c r="H62" s="30">
        <f>(IF(COUNTIF('课表'!$G$148:$G$310,B62)&gt;=2,1,COUNTIF('课表'!$G$148:$G$310,B62))+IF(COUNTIF('课表'!$H$148:$H$310,B62)&gt;=2,1,COUNTIF('课表'!$H$148:$H$310,B62))+IF(COUNTIF('课表'!$I$148:$I$310,B62)&gt;=2,1,COUNTIF('课表'!$I$148:$I$310,B62))+IF(COUNTIF('课表'!$J$148:$J$310,B62)&gt;=2,1,COUNTIF('课表'!$J$148:$J$310,B62)))*2</f>
        <v>4</v>
      </c>
      <c r="I62" s="34">
        <f>(IF(COUNTIF('课表'!$K$148:$K$310,B62)&gt;=2,1,COUNTIF('课表'!$K$148:$K$310,B62))+IF(COUNTIF('课表'!$L$148:$L$310,B62)&gt;=2,1,COUNTIF('课表'!$L$148:$L$310,B62))+IF(COUNTIF('课表'!$M$148:$M$310,B62)&gt;=2,1,COUNTIF('课表'!$M$148:$M$310,B62))+IF(COUNTIF('课表'!$N$148:$N$310,B62)&gt;=2,1,COUNTIF('课表'!$N$148:$N$310,B62)))*2</f>
        <v>8</v>
      </c>
      <c r="J62" s="30">
        <f>(IF(COUNTIF('课表'!$O$148:$O$310,B62)&gt;=2,1,COUNTIF('课表'!$O$148:$O$310,B62))+IF(COUNTIF('课表'!$P$148:$P$310,B62)&gt;=2,1,COUNTIF('课表'!$P$148:$P$310,B62))+IF(COUNTIF('课表'!$Q$148:$Q$310,B62)&gt;=2,1,COUNTIF('课表'!$Q$148:$Q$310,B62))+IF(COUNTIF('课表'!$R$148:$R$310,B62)&gt;=2,1,COUNTIF('课表'!$R$148:$R$310,B62)))*2</f>
        <v>4</v>
      </c>
      <c r="K62" s="30">
        <f>(IF(COUNTIF('课表'!$S$148:$S$310,B62)&gt;=2,1,COUNTIF('课表'!$S$148:$S$310,B62))+IF(COUNTIF('课表'!$T$148:$T$310,B62)&gt;=2,1,COUNTIF('课表'!$T$148:$T$310,B62)))*2</f>
        <v>4</v>
      </c>
      <c r="L62" s="30">
        <f>(IF(COUNTIF('课表'!$U$148:$U$310,B62)&gt;=2,1,COUNTIF('课表'!$U$148:$U$310,B62))+IF(COUNTIF('课表'!$V$148:$V$310,B62)&gt;=2,1,COUNTIF('课表'!$V$148:$V$310,B62))+IF(COUNTIF('课表'!$W$148:$W$310,B62)&gt;=2,1,COUNTIF('课表'!$W$148:$W$310,B62))+IF(COUNTIF('课表'!$X$148:$X$310,B62)&gt;=2,1,COUNTIF('课表'!$X$148:$X$310,B62)))*2</f>
        <v>0</v>
      </c>
      <c r="M62" s="30">
        <f>(IF(COUNTIF('课表'!$Y$148:$Y$310,B62)&gt;=2,1,COUNTIF('课表'!$Y$148:$Y$310,B62))+IF(COUNTIF('课表'!$Z$148:$Z$310,B62)&gt;=2,1,COUNTIF('课表'!$Z$148:$Z$310,B62))+IF(COUNTIF('课表'!$AA$148:$AA$310,B62)&gt;=2,1,COUNTIF('课表'!$AA$148:$AA$310,B62))+IF(COUNTIF('课表'!$AB$148:$AB$310,B62)&gt;=2,1,COUNTIF('课表'!$AB$148:$AB$310,B62)))*2</f>
        <v>0</v>
      </c>
      <c r="N62" s="30">
        <f t="shared" si="1"/>
        <v>24</v>
      </c>
    </row>
    <row r="63" spans="1:14" ht="19.5" customHeight="1">
      <c r="A63" s="28">
        <v>61</v>
      </c>
      <c r="B63" s="29" t="s">
        <v>1145</v>
      </c>
      <c r="C63" s="5" t="str">
        <f>VLOOKUP(B63,'教师基础数据'!$B$2:$G4590,3,FALSE)</f>
        <v>商贸系</v>
      </c>
      <c r="D63" s="5" t="str">
        <f>VLOOKUP(B63,'教师基础数据'!$B$2:$G4590,4,FALSE)</f>
        <v>专职</v>
      </c>
      <c r="E63" s="5" t="str">
        <f>VLOOKUP(B63,'教师基础数据'!$B$2:$G4590,5,FALSE)</f>
        <v>商务教研室</v>
      </c>
      <c r="F63" s="28">
        <f t="shared" si="0"/>
        <v>7</v>
      </c>
      <c r="G63" s="30">
        <f>(IF(COUNTIF('课表'!$C$148:$C$310,B63)&gt;=2,1,COUNTIF('课表'!$C$148:$C$310,B63))+IF(COUNTIF('课表'!$D$148:$D$310,B63)&gt;=2,1,COUNTIF('课表'!D$148:$D$310,B63))+IF(COUNTIF('课表'!$E$148:$E$310,B63)&gt;=2,1,COUNTIF('课表'!$E$148:$E$310,B63))+IF(COUNTIF('课表'!$F$148:$F$310,B63)&gt;=2,1,COUNTIF('课表'!$F$148:$F$310,B63)))*2</f>
        <v>8</v>
      </c>
      <c r="H63" s="30">
        <f>(IF(COUNTIF('课表'!$G$148:$G$310,B63)&gt;=2,1,COUNTIF('课表'!$G$148:$G$310,B63))+IF(COUNTIF('课表'!$H$148:$H$310,B63)&gt;=2,1,COUNTIF('课表'!$H$148:$H$310,B63))+IF(COUNTIF('课表'!$I$148:$I$310,B63)&gt;=2,1,COUNTIF('课表'!$I$148:$I$310,B63))+IF(COUNTIF('课表'!$J$148:$J$310,B63)&gt;=2,1,COUNTIF('课表'!$J$148:$J$310,B63)))*2</f>
        <v>4</v>
      </c>
      <c r="I63" s="34">
        <f>(IF(COUNTIF('课表'!$K$148:$K$310,B63)&gt;=2,1,COUNTIF('课表'!$K$148:$K$310,B63))+IF(COUNTIF('课表'!$L$148:$L$310,B63)&gt;=2,1,COUNTIF('课表'!$L$148:$L$310,B63))+IF(COUNTIF('课表'!$M$148:$M$310,B63)&gt;=2,1,COUNTIF('课表'!$M$148:$M$310,B63))+IF(COUNTIF('课表'!$N$148:$N$310,B63)&gt;=2,1,COUNTIF('课表'!$N$148:$N$310,B63)))*2</f>
        <v>4</v>
      </c>
      <c r="J63" s="30">
        <f>(IF(COUNTIF('课表'!$O$148:$O$310,B63)&gt;=2,1,COUNTIF('课表'!$O$148:$O$310,B63))+IF(COUNTIF('课表'!$P$148:$P$310,B63)&gt;=2,1,COUNTIF('课表'!$P$148:$P$310,B63))+IF(COUNTIF('课表'!$Q$148:$Q$310,B63)&gt;=2,1,COUNTIF('课表'!$Q$148:$Q$310,B63))+IF(COUNTIF('课表'!$R$148:$R$310,B63)&gt;=2,1,COUNTIF('课表'!$R$148:$R$310,B63)))*2</f>
        <v>4</v>
      </c>
      <c r="K63" s="30">
        <f>(IF(COUNTIF('课表'!$S$148:$S$310,B63)&gt;=2,1,COUNTIF('课表'!$S$148:$S$310,B63))+IF(COUNTIF('课表'!$T$148:$T$310,B63)&gt;=2,1,COUNTIF('课表'!$T$148:$T$310,B63)))*2</f>
        <v>4</v>
      </c>
      <c r="L63" s="30">
        <f>(IF(COUNTIF('课表'!$U$148:$U$310,B63)&gt;=2,1,COUNTIF('课表'!$U$148:$U$310,B63))+IF(COUNTIF('课表'!$V$148:$V$310,B63)&gt;=2,1,COUNTIF('课表'!$V$148:$V$310,B63))+IF(COUNTIF('课表'!$W$148:$W$310,B63)&gt;=2,1,COUNTIF('课表'!$W$148:$W$310,B63))+IF(COUNTIF('课表'!$X$148:$X$310,B63)&gt;=2,1,COUNTIF('课表'!$X$148:$X$310,B63)))*2</f>
        <v>8</v>
      </c>
      <c r="M63" s="30">
        <f>(IF(COUNTIF('课表'!$Y$148:$Y$310,B63)&gt;=2,1,COUNTIF('课表'!$Y$148:$Y$310,B63))+IF(COUNTIF('课表'!$Z$148:$Z$310,B63)&gt;=2,1,COUNTIF('课表'!$Z$148:$Z$310,B63))+IF(COUNTIF('课表'!$AA$148:$AA$310,B63)&gt;=2,1,COUNTIF('课表'!$AA$148:$AA$310,B63))+IF(COUNTIF('课表'!$AB$148:$AB$310,B63)&gt;=2,1,COUNTIF('课表'!$AB$148:$AB$310,B63)))*2</f>
        <v>4</v>
      </c>
      <c r="N63" s="30">
        <f t="shared" si="1"/>
        <v>36</v>
      </c>
    </row>
    <row r="64" spans="1:14" ht="19.5" customHeight="1">
      <c r="A64" s="28">
        <v>62</v>
      </c>
      <c r="B64" s="29" t="s">
        <v>1031</v>
      </c>
      <c r="C64" s="5" t="str">
        <f>VLOOKUP(B64,'教师基础数据'!$B$2:$G4563,3,FALSE)</f>
        <v>商贸系</v>
      </c>
      <c r="D64" s="5" t="str">
        <f>VLOOKUP(B64,'教师基础数据'!$B$2:$G4563,4,FALSE)</f>
        <v>专职</v>
      </c>
      <c r="E64" s="5" t="str">
        <f>VLOOKUP(B64,'教师基础数据'!$B$2:$G4563,5,FALSE)</f>
        <v>商务教研室</v>
      </c>
      <c r="F64" s="28">
        <f t="shared" si="0"/>
        <v>4</v>
      </c>
      <c r="G64" s="30">
        <f>(IF(COUNTIF('课表'!$C$148:$C$310,B64)&gt;=2,1,COUNTIF('课表'!$C$148:$C$310,B64))+IF(COUNTIF('课表'!$D$148:$D$310,B64)&gt;=2,1,COUNTIF('课表'!D$148:$D$310,B64))+IF(COUNTIF('课表'!$E$148:$E$310,B64)&gt;=2,1,COUNTIF('课表'!$E$148:$E$310,B64))+IF(COUNTIF('课表'!$F$148:$F$310,B64)&gt;=2,1,COUNTIF('课表'!$F$148:$F$310,B64)))*2</f>
        <v>4</v>
      </c>
      <c r="H64" s="30">
        <f>(IF(COUNTIF('课表'!$G$148:$G$310,B64)&gt;=2,1,COUNTIF('课表'!$G$148:$G$310,B64))+IF(COUNTIF('课表'!$H$148:$H$310,B64)&gt;=2,1,COUNTIF('课表'!$H$148:$H$310,B64))+IF(COUNTIF('课表'!$I$148:$I$310,B64)&gt;=2,1,COUNTIF('课表'!$I$148:$I$310,B64))+IF(COUNTIF('课表'!$J$148:$J$310,B64)&gt;=2,1,COUNTIF('课表'!$J$148:$J$310,B64)))*2</f>
        <v>6</v>
      </c>
      <c r="I64" s="34">
        <f>(IF(COUNTIF('课表'!$K$148:$K$310,B64)&gt;=2,1,COUNTIF('课表'!$K$148:$K$310,B64))+IF(COUNTIF('课表'!$L$148:$L$310,B64)&gt;=2,1,COUNTIF('课表'!$L$148:$L$310,B64))+IF(COUNTIF('课表'!$M$148:$M$310,B64)&gt;=2,1,COUNTIF('课表'!$M$148:$M$310,B64))+IF(COUNTIF('课表'!$N$148:$N$310,B64)&gt;=2,1,COUNTIF('课表'!$N$148:$N$310,B64)))*2</f>
        <v>4</v>
      </c>
      <c r="J64" s="30">
        <f>(IF(COUNTIF('课表'!$O$148:$O$310,B64)&gt;=2,1,COUNTIF('课表'!$O$148:$O$310,B64))+IF(COUNTIF('课表'!$P$148:$P$310,B64)&gt;=2,1,COUNTIF('课表'!$P$148:$P$310,B64))+IF(COUNTIF('课表'!$Q$148:$Q$310,B64)&gt;=2,1,COUNTIF('课表'!$Q$148:$Q$310,B64))+IF(COUNTIF('课表'!$R$148:$R$310,B64)&gt;=2,1,COUNTIF('课表'!$R$148:$R$310,B64)))*2</f>
        <v>4</v>
      </c>
      <c r="K64" s="30">
        <f>(IF(COUNTIF('课表'!$S$148:$S$310,B64)&gt;=2,1,COUNTIF('课表'!$S$148:$S$310,B64))+IF(COUNTIF('课表'!$T$148:$T$310,B64)&gt;=2,1,COUNTIF('课表'!$T$148:$T$310,B64)))*2</f>
        <v>0</v>
      </c>
      <c r="L64" s="30">
        <f>(IF(COUNTIF('课表'!$U$148:$U$310,B64)&gt;=2,1,COUNTIF('课表'!$U$148:$U$310,B64))+IF(COUNTIF('课表'!$V$148:$V$310,B64)&gt;=2,1,COUNTIF('课表'!$V$148:$V$310,B64))+IF(COUNTIF('课表'!$W$148:$W$310,B64)&gt;=2,1,COUNTIF('课表'!$W$148:$W$310,B64))+IF(COUNTIF('课表'!$X$148:$X$310,B64)&gt;=2,1,COUNTIF('课表'!$X$148:$X$310,B64)))*2</f>
        <v>0</v>
      </c>
      <c r="M64" s="30">
        <f>(IF(COUNTIF('课表'!$Y$148:$Y$310,B64)&gt;=2,1,COUNTIF('课表'!$Y$148:$Y$310,B64))+IF(COUNTIF('课表'!$Z$148:$Z$310,B64)&gt;=2,1,COUNTIF('课表'!$Z$148:$Z$310,B64))+IF(COUNTIF('课表'!$AA$148:$AA$310,B64)&gt;=2,1,COUNTIF('课表'!$AA$148:$AA$310,B64))+IF(COUNTIF('课表'!$AB$148:$AB$310,B64)&gt;=2,1,COUNTIF('课表'!$AB$148:$AB$310,B64)))*2</f>
        <v>0</v>
      </c>
      <c r="N64" s="30">
        <f t="shared" si="1"/>
        <v>18</v>
      </c>
    </row>
    <row r="65" spans="1:14" ht="19.5" customHeight="1">
      <c r="A65" s="28">
        <v>63</v>
      </c>
      <c r="B65" s="29" t="s">
        <v>1287</v>
      </c>
      <c r="C65" s="5" t="str">
        <f>VLOOKUP(B65,'教师基础数据'!$B$2:$G4570,3,FALSE)</f>
        <v>商贸系</v>
      </c>
      <c r="D65" s="5" t="str">
        <f>VLOOKUP(B65,'教师基础数据'!$B$2:$G4570,4,FALSE)</f>
        <v>专职</v>
      </c>
      <c r="E65" s="5" t="str">
        <f>VLOOKUP(B65,'教师基础数据'!$B$2:$G4570,5,FALSE)</f>
        <v>商务教研室</v>
      </c>
      <c r="F65" s="28">
        <f t="shared" si="0"/>
        <v>5</v>
      </c>
      <c r="G65" s="30">
        <f>(IF(COUNTIF('课表'!$C$148:$C$310,B65)&gt;=2,1,COUNTIF('课表'!$C$148:$C$310,B65))+IF(COUNTIF('课表'!$D$148:$D$310,B65)&gt;=2,1,COUNTIF('课表'!D$148:$D$310,B65))+IF(COUNTIF('课表'!$E$148:$E$310,B65)&gt;=2,1,COUNTIF('课表'!$E$148:$E$310,B65))+IF(COUNTIF('课表'!$F$148:$F$310,B65)&gt;=2,1,COUNTIF('课表'!$F$148:$F$310,B65)))*2</f>
        <v>4</v>
      </c>
      <c r="H65" s="30">
        <f>(IF(COUNTIF('课表'!$G$148:$G$310,B65)&gt;=2,1,COUNTIF('课表'!$G$148:$G$310,B65))+IF(COUNTIF('课表'!$H$148:$H$310,B65)&gt;=2,1,COUNTIF('课表'!$H$148:$H$310,B65))+IF(COUNTIF('课表'!$I$148:$I$310,B65)&gt;=2,1,COUNTIF('课表'!$I$148:$I$310,B65))+IF(COUNTIF('课表'!$J$148:$J$310,B65)&gt;=2,1,COUNTIF('课表'!$J$148:$J$310,B65)))*2</f>
        <v>4</v>
      </c>
      <c r="I65" s="34">
        <f>(IF(COUNTIF('课表'!$K$148:$K$310,B65)&gt;=2,1,COUNTIF('课表'!$K$148:$K$310,B65))+IF(COUNTIF('课表'!$L$148:$L$310,B65)&gt;=2,1,COUNTIF('课表'!$L$148:$L$310,B65))+IF(COUNTIF('课表'!$M$148:$M$310,B65)&gt;=2,1,COUNTIF('课表'!$M$148:$M$310,B65))+IF(COUNTIF('课表'!$N$148:$N$310,B65)&gt;=2,1,COUNTIF('课表'!$N$148:$N$310,B65)))*2</f>
        <v>0</v>
      </c>
      <c r="J65" s="30">
        <f>(IF(COUNTIF('课表'!$O$148:$O$310,B65)&gt;=2,1,COUNTIF('课表'!$O$148:$O$310,B65))+IF(COUNTIF('课表'!$P$148:$P$310,B65)&gt;=2,1,COUNTIF('课表'!$P$148:$P$310,B65))+IF(COUNTIF('课表'!$Q$148:$Q$310,B65)&gt;=2,1,COUNTIF('课表'!$Q$148:$Q$310,B65))+IF(COUNTIF('课表'!$R$148:$R$310,B65)&gt;=2,1,COUNTIF('课表'!$R$148:$R$310,B65)))*2</f>
        <v>4</v>
      </c>
      <c r="K65" s="30">
        <f>(IF(COUNTIF('课表'!$S$148:$S$310,B65)&gt;=2,1,COUNTIF('课表'!$S$148:$S$310,B65))+IF(COUNTIF('课表'!$T$148:$T$310,B65)&gt;=2,1,COUNTIF('课表'!$T$148:$T$310,B65)))*2</f>
        <v>4</v>
      </c>
      <c r="L65" s="30">
        <f>(IF(COUNTIF('课表'!$U$148:$U$310,B65)&gt;=2,1,COUNTIF('课表'!$U$148:$U$310,B65))+IF(COUNTIF('课表'!$V$148:$V$310,B65)&gt;=2,1,COUNTIF('课表'!$V$148:$V$310,B65))+IF(COUNTIF('课表'!$W$148:$W$310,B65)&gt;=2,1,COUNTIF('课表'!$W$148:$W$310,B65))+IF(COUNTIF('课表'!$X$148:$X$310,B65)&gt;=2,1,COUNTIF('课表'!$X$148:$X$310,B65)))*2</f>
        <v>4</v>
      </c>
      <c r="M65" s="30">
        <f>(IF(COUNTIF('课表'!$Y$148:$Y$310,B65)&gt;=2,1,COUNTIF('课表'!$Y$148:$Y$310,B65))+IF(COUNTIF('课表'!$Z$148:$Z$310,B65)&gt;=2,1,COUNTIF('课表'!$Z$148:$Z$310,B65))+IF(COUNTIF('课表'!$AA$148:$AA$310,B65)&gt;=2,1,COUNTIF('课表'!$AA$148:$AA$310,B65))+IF(COUNTIF('课表'!$AB$148:$AB$310,B65)&gt;=2,1,COUNTIF('课表'!$AB$148:$AB$310,B65)))*2</f>
        <v>0</v>
      </c>
      <c r="N65" s="30">
        <f t="shared" si="1"/>
        <v>20</v>
      </c>
    </row>
    <row r="66" spans="1:14" ht="19.5" customHeight="1">
      <c r="A66" s="28">
        <v>64</v>
      </c>
      <c r="B66" s="29" t="s">
        <v>1283</v>
      </c>
      <c r="C66" s="5" t="str">
        <f>VLOOKUP(B66,'教师基础数据'!$B$2:$G4761,3,FALSE)</f>
        <v>商贸系</v>
      </c>
      <c r="D66" s="5" t="str">
        <f>VLOOKUP(B66,'教师基础数据'!$B$2:$G4761,4,FALSE)</f>
        <v>专职</v>
      </c>
      <c r="E66" s="5" t="str">
        <f>VLOOKUP(B66,'教师基础数据'!$B$2:$G4761,5,FALSE)</f>
        <v>商务教研室</v>
      </c>
      <c r="F66" s="28">
        <f t="shared" si="0"/>
        <v>4</v>
      </c>
      <c r="G66" s="30">
        <f>(IF(COUNTIF('课表'!$C$148:$C$310,B66)&gt;=2,1,COUNTIF('课表'!$C$148:$C$310,B66))+IF(COUNTIF('课表'!$D$148:$D$310,B66)&gt;=2,1,COUNTIF('课表'!D$148:$D$310,B66))+IF(COUNTIF('课表'!$E$148:$E$310,B66)&gt;=2,1,COUNTIF('课表'!$E$148:$E$310,B66))+IF(COUNTIF('课表'!$F$148:$F$310,B66)&gt;=2,1,COUNTIF('课表'!$F$148:$F$310,B66)))*2</f>
        <v>4</v>
      </c>
      <c r="H66" s="30">
        <f>(IF(COUNTIF('课表'!$G$148:$G$310,B66)&gt;=2,1,COUNTIF('课表'!$G$148:$G$310,B66))+IF(COUNTIF('课表'!$H$148:$H$310,B66)&gt;=2,1,COUNTIF('课表'!$H$148:$H$310,B66))+IF(COUNTIF('课表'!$I$148:$I$310,B66)&gt;=2,1,COUNTIF('课表'!$I$148:$I$310,B66))+IF(COUNTIF('课表'!$J$148:$J$310,B66)&gt;=2,1,COUNTIF('课表'!$J$148:$J$310,B66)))*2</f>
        <v>4</v>
      </c>
      <c r="I66" s="34">
        <f>(IF(COUNTIF('课表'!$K$148:$K$310,B66)&gt;=2,1,COUNTIF('课表'!$K$148:$K$310,B66))+IF(COUNTIF('课表'!$L$148:$L$310,B66)&gt;=2,1,COUNTIF('课表'!$L$148:$L$310,B66))+IF(COUNTIF('课表'!$M$148:$M$310,B66)&gt;=2,1,COUNTIF('课表'!$M$148:$M$310,B66))+IF(COUNTIF('课表'!$N$148:$N$310,B66)&gt;=2,1,COUNTIF('课表'!$N$148:$N$310,B66)))*2</f>
        <v>6</v>
      </c>
      <c r="J66" s="30">
        <f>(IF(COUNTIF('课表'!$O$148:$O$310,B66)&gt;=2,1,COUNTIF('课表'!$O$148:$O$310,B66))+IF(COUNTIF('课表'!$P$148:$P$310,B66)&gt;=2,1,COUNTIF('课表'!$P$148:$P$310,B66))+IF(COUNTIF('课表'!$Q$148:$Q$310,B66)&gt;=2,1,COUNTIF('课表'!$Q$148:$Q$310,B66))+IF(COUNTIF('课表'!$R$148:$R$310,B66)&gt;=2,1,COUNTIF('课表'!$R$148:$R$310,B66)))*2</f>
        <v>0</v>
      </c>
      <c r="K66" s="30">
        <f>(IF(COUNTIF('课表'!$S$148:$S$310,B66)&gt;=2,1,COUNTIF('课表'!$S$148:$S$310,B66))+IF(COUNTIF('课表'!$T$148:$T$310,B66)&gt;=2,1,COUNTIF('课表'!$T$148:$T$310,B66)))*2</f>
        <v>0</v>
      </c>
      <c r="L66" s="30">
        <f>(IF(COUNTIF('课表'!$U$148:$U$310,B66)&gt;=2,1,COUNTIF('课表'!$U$148:$U$310,B66))+IF(COUNTIF('课表'!$V$148:$V$310,B66)&gt;=2,1,COUNTIF('课表'!$V$148:$V$310,B66))+IF(COUNTIF('课表'!$W$148:$W$310,B66)&gt;=2,1,COUNTIF('课表'!$W$148:$W$310,B66))+IF(COUNTIF('课表'!$X$148:$X$310,B66)&gt;=2,1,COUNTIF('课表'!$X$148:$X$310,B66)))*2</f>
        <v>4</v>
      </c>
      <c r="M66" s="30">
        <f>(IF(COUNTIF('课表'!$Y$148:$Y$310,B66)&gt;=2,1,COUNTIF('课表'!$Y$148:$Y$310,B66))+IF(COUNTIF('课表'!$Z$148:$Z$310,B66)&gt;=2,1,COUNTIF('课表'!$Z$148:$Z$310,B66))+IF(COUNTIF('课表'!$AA$148:$AA$310,B66)&gt;=2,1,COUNTIF('课表'!$AA$148:$AA$310,B66))+IF(COUNTIF('课表'!$AB$148:$AB$310,B66)&gt;=2,1,COUNTIF('课表'!$AB$148:$AB$310,B66)))*2</f>
        <v>0</v>
      </c>
      <c r="N66" s="30">
        <f t="shared" si="1"/>
        <v>18</v>
      </c>
    </row>
    <row r="67" spans="1:14" ht="19.5" customHeight="1">
      <c r="A67" s="28">
        <v>65</v>
      </c>
      <c r="B67" s="31" t="s">
        <v>1595</v>
      </c>
      <c r="C67" s="5" t="str">
        <f>VLOOKUP(B67,'教师基础数据'!$B$2:$G4445,3,FALSE)</f>
        <v>商贸系</v>
      </c>
      <c r="D67" s="5" t="str">
        <f>VLOOKUP(B67,'教师基础数据'!$B$2:$G4445,4,FALSE)</f>
        <v>专职</v>
      </c>
      <c r="E67" s="5" t="str">
        <f>VLOOKUP(B67,'教师基础数据'!$B$2:$G4445,5,FALSE)</f>
        <v>商务教研室</v>
      </c>
      <c r="F67" s="28">
        <f t="shared" si="0"/>
        <v>0</v>
      </c>
      <c r="G67" s="30">
        <f>(IF(COUNTIF('课表'!$C$148:$C$310,B67)&gt;=2,1,COUNTIF('课表'!$C$148:$C$310,B67))+IF(COUNTIF('课表'!$D$148:$D$310,B67)&gt;=2,1,COUNTIF('课表'!D$148:$D$310,B67))+IF(COUNTIF('课表'!$E$148:$E$310,B67)&gt;=2,1,COUNTIF('课表'!$E$148:$E$310,B67))+IF(COUNTIF('课表'!$F$148:$F$310,B67)&gt;=2,1,COUNTIF('课表'!$F$148:$F$310,B67)))*2</f>
        <v>0</v>
      </c>
      <c r="H67" s="30">
        <f>(IF(COUNTIF('课表'!$G$148:$G$310,B67)&gt;=2,1,COUNTIF('课表'!$G$148:$G$310,B67))+IF(COUNTIF('课表'!$H$148:$H$310,B67)&gt;=2,1,COUNTIF('课表'!$H$148:$H$310,B67))+IF(COUNTIF('课表'!$I$148:$I$310,B67)&gt;=2,1,COUNTIF('课表'!$I$148:$I$310,B67))+IF(COUNTIF('课表'!$J$148:$J$310,B67)&gt;=2,1,COUNTIF('课表'!$J$148:$J$310,B67)))*2</f>
        <v>0</v>
      </c>
      <c r="I67" s="34">
        <f>(IF(COUNTIF('课表'!$K$148:$K$310,B67)&gt;=2,1,COUNTIF('课表'!$K$148:$K$310,B67))+IF(COUNTIF('课表'!$L$148:$L$310,B67)&gt;=2,1,COUNTIF('课表'!$L$148:$L$310,B67))+IF(COUNTIF('课表'!$M$148:$M$310,B67)&gt;=2,1,COUNTIF('课表'!$M$148:$M$310,B67))+IF(COUNTIF('课表'!$N$148:$N$310,B67)&gt;=2,1,COUNTIF('课表'!$N$148:$N$310,B67)))*2</f>
        <v>0</v>
      </c>
      <c r="J67" s="30">
        <f>(IF(COUNTIF('课表'!$O$148:$O$310,B67)&gt;=2,1,COUNTIF('课表'!$O$148:$O$310,B67))+IF(COUNTIF('课表'!$P$148:$P$310,B67)&gt;=2,1,COUNTIF('课表'!$P$148:$P$310,B67))+IF(COUNTIF('课表'!$Q$148:$Q$310,B67)&gt;=2,1,COUNTIF('课表'!$Q$148:$Q$310,B67))+IF(COUNTIF('课表'!$R$148:$R$310,B67)&gt;=2,1,COUNTIF('课表'!$R$148:$R$310,B67)))*2</f>
        <v>0</v>
      </c>
      <c r="K67" s="30">
        <f>(IF(COUNTIF('课表'!$S$148:$S$310,B67)&gt;=2,1,COUNTIF('课表'!$S$148:$S$310,B67))+IF(COUNTIF('课表'!$T$148:$T$310,B67)&gt;=2,1,COUNTIF('课表'!$T$148:$T$310,B67)))*2</f>
        <v>0</v>
      </c>
      <c r="L67" s="30">
        <f>(IF(COUNTIF('课表'!$U$148:$U$310,B67)&gt;=2,1,COUNTIF('课表'!$U$148:$U$310,B67))+IF(COUNTIF('课表'!$V$148:$V$310,B67)&gt;=2,1,COUNTIF('课表'!$V$148:$V$310,B67))+IF(COUNTIF('课表'!$W$148:$W$310,B67)&gt;=2,1,COUNTIF('课表'!$W$148:$W$310,B67))+IF(COUNTIF('课表'!$X$148:$X$310,B67)&gt;=2,1,COUNTIF('课表'!$X$148:$X$310,B67)))*2</f>
        <v>0</v>
      </c>
      <c r="M67" s="30">
        <f>(IF(COUNTIF('课表'!$Y$148:$Y$310,B67)&gt;=2,1,COUNTIF('课表'!$Y$148:$Y$310,B67))+IF(COUNTIF('课表'!$Z$148:$Z$310,B67)&gt;=2,1,COUNTIF('课表'!$Z$148:$Z$310,B67))+IF(COUNTIF('课表'!$AA$148:$AA$310,B67)&gt;=2,1,COUNTIF('课表'!$AA$148:$AA$310,B67))+IF(COUNTIF('课表'!$AB$148:$AB$310,B67)&gt;=2,1,COUNTIF('课表'!$AB$148:$AB$310,B67)))*2</f>
        <v>0</v>
      </c>
      <c r="N67" s="30">
        <f t="shared" si="1"/>
        <v>0</v>
      </c>
    </row>
    <row r="68" spans="1:14" ht="19.5" customHeight="1">
      <c r="A68" s="28">
        <v>66</v>
      </c>
      <c r="B68" s="29" t="s">
        <v>958</v>
      </c>
      <c r="C68" s="5" t="str">
        <f>VLOOKUP(B68,'教师基础数据'!$B$2:$G4625,3,FALSE)</f>
        <v>商贸系</v>
      </c>
      <c r="D68" s="5" t="str">
        <f>VLOOKUP(B68,'教师基础数据'!$B$2:$G4625,4,FALSE)</f>
        <v>专职</v>
      </c>
      <c r="E68" s="5" t="str">
        <f>VLOOKUP(B68,'教师基础数据'!$B$2:$G4625,5,FALSE)</f>
        <v>商务教研室</v>
      </c>
      <c r="F68" s="28">
        <f aca="true" t="shared" si="2" ref="F68:F131">COUNTIF(G68:M68,"&lt;&gt;0")</f>
        <v>4</v>
      </c>
      <c r="G68" s="30">
        <f>(IF(COUNTIF('课表'!$C$148:$C$310,B68)&gt;=2,1,COUNTIF('课表'!$C$148:$C$310,B68))+IF(COUNTIF('课表'!$D$148:$D$310,B68)&gt;=2,1,COUNTIF('课表'!D$148:$D$310,B68))+IF(COUNTIF('课表'!$E$148:$E$310,B68)&gt;=2,1,COUNTIF('课表'!$E$148:$E$310,B68))+IF(COUNTIF('课表'!$F$148:$F$310,B68)&gt;=2,1,COUNTIF('课表'!$F$148:$F$310,B68)))*2</f>
        <v>0</v>
      </c>
      <c r="H68" s="30">
        <f>(IF(COUNTIF('课表'!$G$148:$G$310,B68)&gt;=2,1,COUNTIF('课表'!$G$148:$G$310,B68))+IF(COUNTIF('课表'!$H$148:$H$310,B68)&gt;=2,1,COUNTIF('课表'!$H$148:$H$310,B68))+IF(COUNTIF('课表'!$I$148:$I$310,B68)&gt;=2,1,COUNTIF('课表'!$I$148:$I$310,B68))+IF(COUNTIF('课表'!$J$148:$J$310,B68)&gt;=2,1,COUNTIF('课表'!$J$148:$J$310,B68)))*2</f>
        <v>4</v>
      </c>
      <c r="I68" s="34">
        <f>(IF(COUNTIF('课表'!$K$148:$K$310,B68)&gt;=2,1,COUNTIF('课表'!$K$148:$K$310,B68))+IF(COUNTIF('课表'!$L$148:$L$310,B68)&gt;=2,1,COUNTIF('课表'!$L$148:$L$310,B68))+IF(COUNTIF('课表'!$M$148:$M$310,B68)&gt;=2,1,COUNTIF('课表'!$M$148:$M$310,B68))+IF(COUNTIF('课表'!$N$148:$N$310,B68)&gt;=2,1,COUNTIF('课表'!$N$148:$N$310,B68)))*2</f>
        <v>4</v>
      </c>
      <c r="J68" s="30">
        <f>(IF(COUNTIF('课表'!$O$148:$O$310,B68)&gt;=2,1,COUNTIF('课表'!$O$148:$O$310,B68))+IF(COUNTIF('课表'!$P$148:$P$310,B68)&gt;=2,1,COUNTIF('课表'!$P$148:$P$310,B68))+IF(COUNTIF('课表'!$Q$148:$Q$310,B68)&gt;=2,1,COUNTIF('课表'!$Q$148:$Q$310,B68))+IF(COUNTIF('课表'!$R$148:$R$310,B68)&gt;=2,1,COUNTIF('课表'!$R$148:$R$310,B68)))*2</f>
        <v>4</v>
      </c>
      <c r="K68" s="30">
        <f>(IF(COUNTIF('课表'!$S$148:$S$310,B68)&gt;=2,1,COUNTIF('课表'!$S$148:$S$310,B68))+IF(COUNTIF('课表'!$T$148:$T$310,B68)&gt;=2,1,COUNTIF('课表'!$T$148:$T$310,B68)))*2</f>
        <v>4</v>
      </c>
      <c r="L68" s="30">
        <f>(IF(COUNTIF('课表'!$U$148:$U$310,B68)&gt;=2,1,COUNTIF('课表'!$U$148:$U$310,B68))+IF(COUNTIF('课表'!$V$148:$V$310,B68)&gt;=2,1,COUNTIF('课表'!$V$148:$V$310,B68))+IF(COUNTIF('课表'!$W$148:$W$310,B68)&gt;=2,1,COUNTIF('课表'!$W$148:$W$310,B68))+IF(COUNTIF('课表'!$X$148:$X$310,B68)&gt;=2,1,COUNTIF('课表'!$X$148:$X$310,B68)))*2</f>
        <v>0</v>
      </c>
      <c r="M68" s="30">
        <f>(IF(COUNTIF('课表'!$Y$148:$Y$310,B68)&gt;=2,1,COUNTIF('课表'!$Y$148:$Y$310,B68))+IF(COUNTIF('课表'!$Z$148:$Z$310,B68)&gt;=2,1,COUNTIF('课表'!$Z$148:$Z$310,B68))+IF(COUNTIF('课表'!$AA$148:$AA$310,B68)&gt;=2,1,COUNTIF('课表'!$AA$148:$AA$310,B68))+IF(COUNTIF('课表'!$AB$148:$AB$310,B68)&gt;=2,1,COUNTIF('课表'!$AB$148:$AB$310,B68)))*2</f>
        <v>0</v>
      </c>
      <c r="N68" s="30">
        <f aca="true" t="shared" si="3" ref="N68:N131">SUM(G68:M68)</f>
        <v>16</v>
      </c>
    </row>
    <row r="69" spans="1:14" ht="19.5" customHeight="1">
      <c r="A69" s="28">
        <v>67</v>
      </c>
      <c r="B69" s="29" t="s">
        <v>961</v>
      </c>
      <c r="C69" s="5" t="str">
        <f>VLOOKUP(B69,'教师基础数据'!$B$2:$G4458,3,FALSE)</f>
        <v>商贸系</v>
      </c>
      <c r="D69" s="5" t="str">
        <f>VLOOKUP(B69,'教师基础数据'!$B$2:$G4458,4,FALSE)</f>
        <v>兼职</v>
      </c>
      <c r="E69" s="5" t="str">
        <f>VLOOKUP(B69,'教师基础数据'!$B$2:$G4458,5,FALSE)</f>
        <v>商务教研室</v>
      </c>
      <c r="F69" s="28">
        <f t="shared" si="2"/>
        <v>2</v>
      </c>
      <c r="G69" s="30">
        <f>(IF(COUNTIF('课表'!$C$148:$C$310,B69)&gt;=2,1,COUNTIF('课表'!$C$148:$C$310,B69))+IF(COUNTIF('课表'!$D$148:$D$310,B69)&gt;=2,1,COUNTIF('课表'!D$148:$D$310,B69))+IF(COUNTIF('课表'!$E$148:$E$310,B69)&gt;=2,1,COUNTIF('课表'!$E$148:$E$310,B69))+IF(COUNTIF('课表'!$F$148:$F$310,B69)&gt;=2,1,COUNTIF('课表'!$F$148:$F$310,B69)))*2</f>
        <v>4</v>
      </c>
      <c r="H69" s="30">
        <f>(IF(COUNTIF('课表'!$G$148:$G$310,B69)&gt;=2,1,COUNTIF('课表'!$G$148:$G$310,B69))+IF(COUNTIF('课表'!$H$148:$H$310,B69)&gt;=2,1,COUNTIF('课表'!$H$148:$H$310,B69))+IF(COUNTIF('课表'!$I$148:$I$310,B69)&gt;=2,1,COUNTIF('课表'!$I$148:$I$310,B69))+IF(COUNTIF('课表'!$J$148:$J$310,B69)&gt;=2,1,COUNTIF('课表'!$J$148:$J$310,B69)))*2</f>
        <v>0</v>
      </c>
      <c r="I69" s="34">
        <f>(IF(COUNTIF('课表'!$K$148:$K$310,B69)&gt;=2,1,COUNTIF('课表'!$K$148:$K$310,B69))+IF(COUNTIF('课表'!$L$148:$L$310,B69)&gt;=2,1,COUNTIF('课表'!$L$148:$L$310,B69))+IF(COUNTIF('课表'!$M$148:$M$310,B69)&gt;=2,1,COUNTIF('课表'!$M$148:$M$310,B69))+IF(COUNTIF('课表'!$N$148:$N$310,B69)&gt;=2,1,COUNTIF('课表'!$N$148:$N$310,B69)))*2</f>
        <v>0</v>
      </c>
      <c r="J69" s="30">
        <f>(IF(COUNTIF('课表'!$O$148:$O$310,B69)&gt;=2,1,COUNTIF('课表'!$O$148:$O$310,B69))+IF(COUNTIF('课表'!$P$148:$P$310,B69)&gt;=2,1,COUNTIF('课表'!$P$148:$P$310,B69))+IF(COUNTIF('课表'!$Q$148:$Q$310,B69)&gt;=2,1,COUNTIF('课表'!$Q$148:$Q$310,B69))+IF(COUNTIF('课表'!$R$148:$R$310,B69)&gt;=2,1,COUNTIF('课表'!$R$148:$R$310,B69)))*2</f>
        <v>0</v>
      </c>
      <c r="K69" s="30">
        <f>(IF(COUNTIF('课表'!$S$148:$S$310,B69)&gt;=2,1,COUNTIF('课表'!$S$148:$S$310,B69))+IF(COUNTIF('课表'!$T$148:$T$310,B69)&gt;=2,1,COUNTIF('课表'!$T$148:$T$310,B69)))*2</f>
        <v>4</v>
      </c>
      <c r="L69" s="30">
        <f>(IF(COUNTIF('课表'!$U$148:$U$310,B69)&gt;=2,1,COUNTIF('课表'!$U$148:$U$310,B69))+IF(COUNTIF('课表'!$V$148:$V$310,B69)&gt;=2,1,COUNTIF('课表'!$V$148:$V$310,B69))+IF(COUNTIF('课表'!$W$148:$W$310,B69)&gt;=2,1,COUNTIF('课表'!$W$148:$W$310,B69))+IF(COUNTIF('课表'!$X$148:$X$310,B69)&gt;=2,1,COUNTIF('课表'!$X$148:$X$310,B69)))*2</f>
        <v>0</v>
      </c>
      <c r="M69" s="30">
        <f>(IF(COUNTIF('课表'!$Y$148:$Y$310,B69)&gt;=2,1,COUNTIF('课表'!$Y$148:$Y$310,B69))+IF(COUNTIF('课表'!$Z$148:$Z$310,B69)&gt;=2,1,COUNTIF('课表'!$Z$148:$Z$310,B69))+IF(COUNTIF('课表'!$AA$148:$AA$310,B69)&gt;=2,1,COUNTIF('课表'!$AA$148:$AA$310,B69))+IF(COUNTIF('课表'!$AB$148:$AB$310,B69)&gt;=2,1,COUNTIF('课表'!$AB$148:$AB$310,B69)))*2</f>
        <v>0</v>
      </c>
      <c r="N69" s="30">
        <f t="shared" si="3"/>
        <v>8</v>
      </c>
    </row>
    <row r="70" spans="1:14" ht="19.5" customHeight="1">
      <c r="A70" s="28">
        <v>68</v>
      </c>
      <c r="B70" s="29" t="s">
        <v>1061</v>
      </c>
      <c r="C70" s="5" t="str">
        <f>VLOOKUP(B70,'教师基础数据'!$B$2:$G4411,3,FALSE)</f>
        <v>商贸系</v>
      </c>
      <c r="D70" s="5" t="str">
        <f>VLOOKUP(B70,'教师基础数据'!$B$2:$G4411,4,FALSE)</f>
        <v>兼职</v>
      </c>
      <c r="E70" s="5" t="str">
        <f>VLOOKUP(B70,'教师基础数据'!$B$2:$G4411,5,FALSE)</f>
        <v>商务教研室</v>
      </c>
      <c r="F70" s="28">
        <f t="shared" si="2"/>
        <v>2</v>
      </c>
      <c r="G70" s="30">
        <f>(IF(COUNTIF('课表'!$C$148:$C$310,B70)&gt;=2,1,COUNTIF('课表'!$C$148:$C$310,B70))+IF(COUNTIF('课表'!$D$148:$D$310,B70)&gt;=2,1,COUNTIF('课表'!D$148:$D$310,B70))+IF(COUNTIF('课表'!$E$148:$E$310,B70)&gt;=2,1,COUNTIF('课表'!$E$148:$E$310,B70))+IF(COUNTIF('课表'!$F$148:$F$310,B70)&gt;=2,1,COUNTIF('课表'!$F$148:$F$310,B70)))*2</f>
        <v>4</v>
      </c>
      <c r="H70" s="30">
        <f>(IF(COUNTIF('课表'!$G$148:$G$310,B70)&gt;=2,1,COUNTIF('课表'!$G$148:$G$310,B70))+IF(COUNTIF('课表'!$H$148:$H$310,B70)&gt;=2,1,COUNTIF('课表'!$H$148:$H$310,B70))+IF(COUNTIF('课表'!$I$148:$I$310,B70)&gt;=2,1,COUNTIF('课表'!$I$148:$I$310,B70))+IF(COUNTIF('课表'!$J$148:$J$310,B70)&gt;=2,1,COUNTIF('课表'!$J$148:$J$310,B70)))*2</f>
        <v>0</v>
      </c>
      <c r="I70" s="34">
        <f>(IF(COUNTIF('课表'!$K$148:$K$310,B70)&gt;=2,1,COUNTIF('课表'!$K$148:$K$310,B70))+IF(COUNTIF('课表'!$L$148:$L$310,B70)&gt;=2,1,COUNTIF('课表'!$L$148:$L$310,B70))+IF(COUNTIF('课表'!$M$148:$M$310,B70)&gt;=2,1,COUNTIF('课表'!$M$148:$M$310,B70))+IF(COUNTIF('课表'!$N$148:$N$310,B70)&gt;=2,1,COUNTIF('课表'!$N$148:$N$310,B70)))*2</f>
        <v>0</v>
      </c>
      <c r="J70" s="30">
        <f>(IF(COUNTIF('课表'!$O$148:$O$310,B70)&gt;=2,1,COUNTIF('课表'!$O$148:$O$310,B70))+IF(COUNTIF('课表'!$P$148:$P$310,B70)&gt;=2,1,COUNTIF('课表'!$P$148:$P$310,B70))+IF(COUNTIF('课表'!$Q$148:$Q$310,B70)&gt;=2,1,COUNTIF('课表'!$Q$148:$Q$310,B70))+IF(COUNTIF('课表'!$R$148:$R$310,B70)&gt;=2,1,COUNTIF('课表'!$R$148:$R$310,B70)))*2</f>
        <v>0</v>
      </c>
      <c r="K70" s="30">
        <f>(IF(COUNTIF('课表'!$S$148:$S$310,B70)&gt;=2,1,COUNTIF('课表'!$S$148:$S$310,B70))+IF(COUNTIF('课表'!$T$148:$T$310,B70)&gt;=2,1,COUNTIF('课表'!$T$148:$T$310,B70)))*2</f>
        <v>4</v>
      </c>
      <c r="L70" s="30">
        <f>(IF(COUNTIF('课表'!$U$148:$U$310,B70)&gt;=2,1,COUNTIF('课表'!$U$148:$U$310,B70))+IF(COUNTIF('课表'!$V$148:$V$310,B70)&gt;=2,1,COUNTIF('课表'!$V$148:$V$310,B70))+IF(COUNTIF('课表'!$W$148:$W$310,B70)&gt;=2,1,COUNTIF('课表'!$W$148:$W$310,B70))+IF(COUNTIF('课表'!$X$148:$X$310,B70)&gt;=2,1,COUNTIF('课表'!$X$148:$X$310,B70)))*2</f>
        <v>0</v>
      </c>
      <c r="M70" s="30">
        <f>(IF(COUNTIF('课表'!$Y$148:$Y$310,B70)&gt;=2,1,COUNTIF('课表'!$Y$148:$Y$310,B70))+IF(COUNTIF('课表'!$Z$148:$Z$310,B70)&gt;=2,1,COUNTIF('课表'!$Z$148:$Z$310,B70))+IF(COUNTIF('课表'!$AA$148:$AA$310,B70)&gt;=2,1,COUNTIF('课表'!$AA$148:$AA$310,B70))+IF(COUNTIF('课表'!$AB$148:$AB$310,B70)&gt;=2,1,COUNTIF('课表'!$AB$148:$AB$310,B70)))*2</f>
        <v>0</v>
      </c>
      <c r="N70" s="30">
        <f t="shared" si="3"/>
        <v>8</v>
      </c>
    </row>
    <row r="71" spans="1:14" ht="19.5" customHeight="1">
      <c r="A71" s="28">
        <v>69</v>
      </c>
      <c r="B71" s="29" t="s">
        <v>994</v>
      </c>
      <c r="C71" s="5" t="str">
        <f>VLOOKUP(B71,'教师基础数据'!$B$2:$G4759,3,FALSE)</f>
        <v>商贸系</v>
      </c>
      <c r="D71" s="5" t="str">
        <f>VLOOKUP(B71,'教师基础数据'!$B$2:$G4759,4,FALSE)</f>
        <v>兼职</v>
      </c>
      <c r="E71" s="5" t="str">
        <f>VLOOKUP(B71,'教师基础数据'!$B$2:$G4759,5,FALSE)</f>
        <v>商务教研室</v>
      </c>
      <c r="F71" s="28">
        <f t="shared" si="2"/>
        <v>3</v>
      </c>
      <c r="G71" s="30">
        <f>(IF(COUNTIF('课表'!$C$148:$C$310,B71)&gt;=2,1,COUNTIF('课表'!$C$148:$C$310,B71))+IF(COUNTIF('课表'!$D$148:$D$310,B71)&gt;=2,1,COUNTIF('课表'!D$148:$D$310,B71))+IF(COUNTIF('课表'!$E$148:$E$310,B71)&gt;=2,1,COUNTIF('课表'!$E$148:$E$310,B71))+IF(COUNTIF('课表'!$F$148:$F$310,B71)&gt;=2,1,COUNTIF('课表'!$F$148:$F$310,B71)))*2</f>
        <v>2</v>
      </c>
      <c r="H71" s="30">
        <f>(IF(COUNTIF('课表'!$G$148:$G$310,B71)&gt;=2,1,COUNTIF('课表'!$G$148:$G$310,B71))+IF(COUNTIF('课表'!$H$148:$H$310,B71)&gt;=2,1,COUNTIF('课表'!$H$148:$H$310,B71))+IF(COUNTIF('课表'!$I$148:$I$310,B71)&gt;=2,1,COUNTIF('课表'!$I$148:$I$310,B71))+IF(COUNTIF('课表'!$J$148:$J$310,B71)&gt;=2,1,COUNTIF('课表'!$J$148:$J$310,B71)))*2</f>
        <v>2</v>
      </c>
      <c r="I71" s="34">
        <f>(IF(COUNTIF('课表'!$K$148:$K$310,B71)&gt;=2,1,COUNTIF('课表'!$K$148:$K$310,B71))+IF(COUNTIF('课表'!$L$148:$L$310,B71)&gt;=2,1,COUNTIF('课表'!$L$148:$L$310,B71))+IF(COUNTIF('课表'!$M$148:$M$310,B71)&gt;=2,1,COUNTIF('课表'!$M$148:$M$310,B71))+IF(COUNTIF('课表'!$N$148:$N$310,B71)&gt;=2,1,COUNTIF('课表'!$N$148:$N$310,B71)))*2</f>
        <v>2</v>
      </c>
      <c r="J71" s="30">
        <f>(IF(COUNTIF('课表'!$O$148:$O$310,B71)&gt;=2,1,COUNTIF('课表'!$O$148:$O$310,B71))+IF(COUNTIF('课表'!$P$148:$P$310,B71)&gt;=2,1,COUNTIF('课表'!$P$148:$P$310,B71))+IF(COUNTIF('课表'!$Q$148:$Q$310,B71)&gt;=2,1,COUNTIF('课表'!$Q$148:$Q$310,B71))+IF(COUNTIF('课表'!$R$148:$R$310,B71)&gt;=2,1,COUNTIF('课表'!$R$148:$R$310,B71)))*2</f>
        <v>0</v>
      </c>
      <c r="K71" s="30">
        <f>(IF(COUNTIF('课表'!$S$148:$S$310,B71)&gt;=2,1,COUNTIF('课表'!$S$148:$S$310,B71))+IF(COUNTIF('课表'!$T$148:$T$310,B71)&gt;=2,1,COUNTIF('课表'!$T$148:$T$310,B71)))*2</f>
        <v>0</v>
      </c>
      <c r="L71" s="30">
        <f>(IF(COUNTIF('课表'!$U$148:$U$310,B71)&gt;=2,1,COUNTIF('课表'!$U$148:$U$310,B71))+IF(COUNTIF('课表'!$V$148:$V$310,B71)&gt;=2,1,COUNTIF('课表'!$V$148:$V$310,B71))+IF(COUNTIF('课表'!$W$148:$W$310,B71)&gt;=2,1,COUNTIF('课表'!$W$148:$W$310,B71))+IF(COUNTIF('课表'!$X$148:$X$310,B71)&gt;=2,1,COUNTIF('课表'!$X$148:$X$310,B71)))*2</f>
        <v>0</v>
      </c>
      <c r="M71" s="30">
        <f>(IF(COUNTIF('课表'!$Y$148:$Y$310,B71)&gt;=2,1,COUNTIF('课表'!$Y$148:$Y$310,B71))+IF(COUNTIF('课表'!$Z$148:$Z$310,B71)&gt;=2,1,COUNTIF('课表'!$Z$148:$Z$310,B71))+IF(COUNTIF('课表'!$AA$148:$AA$310,B71)&gt;=2,1,COUNTIF('课表'!$AA$148:$AA$310,B71))+IF(COUNTIF('课表'!$AB$148:$AB$310,B71)&gt;=2,1,COUNTIF('课表'!$AB$148:$AB$310,B71)))*2</f>
        <v>0</v>
      </c>
      <c r="N71" s="30">
        <f t="shared" si="3"/>
        <v>6</v>
      </c>
    </row>
    <row r="72" spans="1:14" ht="19.5" customHeight="1">
      <c r="A72" s="28">
        <v>70</v>
      </c>
      <c r="B72" s="29" t="s">
        <v>1596</v>
      </c>
      <c r="C72" s="5" t="str">
        <f>VLOOKUP(B72,'教师基础数据'!$B$2:$G4484,3,FALSE)</f>
        <v>商贸系</v>
      </c>
      <c r="D72" s="5" t="str">
        <f>VLOOKUP(B72,'教师基础数据'!$B$2:$G4484,4,FALSE)</f>
        <v>兼职</v>
      </c>
      <c r="E72" s="5" t="str">
        <f>VLOOKUP(B72,'教师基础数据'!$B$2:$G4484,5,FALSE)</f>
        <v>商务教研室</v>
      </c>
      <c r="F72" s="28">
        <f t="shared" si="2"/>
        <v>0</v>
      </c>
      <c r="G72" s="30">
        <f>(IF(COUNTIF('课表'!$C$148:$C$310,B72)&gt;=2,1,COUNTIF('课表'!$C$148:$C$310,B72))+IF(COUNTIF('课表'!$D$148:$D$310,B72)&gt;=2,1,COUNTIF('课表'!D$148:$D$310,B72))+IF(COUNTIF('课表'!$E$148:$E$310,B72)&gt;=2,1,COUNTIF('课表'!$E$148:$E$310,B72))+IF(COUNTIF('课表'!$F$148:$F$310,B72)&gt;=2,1,COUNTIF('课表'!$F$148:$F$310,B72)))*2</f>
        <v>0</v>
      </c>
      <c r="H72" s="30">
        <f>(IF(COUNTIF('课表'!$G$148:$G$310,B72)&gt;=2,1,COUNTIF('课表'!$G$148:$G$310,B72))+IF(COUNTIF('课表'!$H$148:$H$310,B72)&gt;=2,1,COUNTIF('课表'!$H$148:$H$310,B72))+IF(COUNTIF('课表'!$I$148:$I$310,B72)&gt;=2,1,COUNTIF('课表'!$I$148:$I$310,B72))+IF(COUNTIF('课表'!$J$148:$J$310,B72)&gt;=2,1,COUNTIF('课表'!$J$148:$J$310,B72)))*2</f>
        <v>0</v>
      </c>
      <c r="I72" s="34">
        <f>(IF(COUNTIF('课表'!$K$148:$K$310,B72)&gt;=2,1,COUNTIF('课表'!$K$148:$K$310,B72))+IF(COUNTIF('课表'!$L$148:$L$310,B72)&gt;=2,1,COUNTIF('课表'!$L$148:$L$310,B72))+IF(COUNTIF('课表'!$M$148:$M$310,B72)&gt;=2,1,COUNTIF('课表'!$M$148:$M$310,B72))+IF(COUNTIF('课表'!$N$148:$N$310,B72)&gt;=2,1,COUNTIF('课表'!$N$148:$N$310,B72)))*2</f>
        <v>0</v>
      </c>
      <c r="J72" s="30">
        <f>(IF(COUNTIF('课表'!$O$148:$O$310,B72)&gt;=2,1,COUNTIF('课表'!$O$148:$O$310,B72))+IF(COUNTIF('课表'!$P$148:$P$310,B72)&gt;=2,1,COUNTIF('课表'!$P$148:$P$310,B72))+IF(COUNTIF('课表'!$Q$148:$Q$310,B72)&gt;=2,1,COUNTIF('课表'!$Q$148:$Q$310,B72))+IF(COUNTIF('课表'!$R$148:$R$310,B72)&gt;=2,1,COUNTIF('课表'!$R$148:$R$310,B72)))*2</f>
        <v>0</v>
      </c>
      <c r="K72" s="30">
        <f>(IF(COUNTIF('课表'!$S$148:$S$310,B72)&gt;=2,1,COUNTIF('课表'!$S$148:$S$310,B72))+IF(COUNTIF('课表'!$T$148:$T$310,B72)&gt;=2,1,COUNTIF('课表'!$T$148:$T$310,B72)))*2</f>
        <v>0</v>
      </c>
      <c r="L72" s="30">
        <f>(IF(COUNTIF('课表'!$U$148:$U$310,B72)&gt;=2,1,COUNTIF('课表'!$U$148:$U$310,B72))+IF(COUNTIF('课表'!$V$148:$V$310,B72)&gt;=2,1,COUNTIF('课表'!$V$148:$V$310,B72))+IF(COUNTIF('课表'!$W$148:$W$310,B72)&gt;=2,1,COUNTIF('课表'!$W$148:$W$310,B72))+IF(COUNTIF('课表'!$X$148:$X$310,B72)&gt;=2,1,COUNTIF('课表'!$X$148:$X$310,B72)))*2</f>
        <v>0</v>
      </c>
      <c r="M72" s="30">
        <f>(IF(COUNTIF('课表'!$Y$148:$Y$310,B72)&gt;=2,1,COUNTIF('课表'!$Y$148:$Y$310,B72))+IF(COUNTIF('课表'!$Z$148:$Z$310,B72)&gt;=2,1,COUNTIF('课表'!$Z$148:$Z$310,B72))+IF(COUNTIF('课表'!$AA$148:$AA$310,B72)&gt;=2,1,COUNTIF('课表'!$AA$148:$AA$310,B72))+IF(COUNTIF('课表'!$AB$148:$AB$310,B72)&gt;=2,1,COUNTIF('课表'!$AB$148:$AB$310,B72)))*2</f>
        <v>0</v>
      </c>
      <c r="N72" s="30">
        <f t="shared" si="3"/>
        <v>0</v>
      </c>
    </row>
    <row r="73" spans="1:14" ht="19.5" customHeight="1">
      <c r="A73" s="28">
        <v>71</v>
      </c>
      <c r="B73" s="29" t="s">
        <v>1597</v>
      </c>
      <c r="C73" s="5" t="str">
        <f>VLOOKUP(B73,'教师基础数据'!$B$2:$G4485,3,FALSE)</f>
        <v>商贸系</v>
      </c>
      <c r="D73" s="5" t="str">
        <f>VLOOKUP(B73,'教师基础数据'!$B$2:$G4712,4,FALSE)</f>
        <v>兼职</v>
      </c>
      <c r="E73" s="5" t="str">
        <f>VLOOKUP(B73,'教师基础数据'!$B$2:$G4712,5,FALSE)</f>
        <v>商务教研室</v>
      </c>
      <c r="F73" s="28">
        <f t="shared" si="2"/>
        <v>0</v>
      </c>
      <c r="G73" s="30">
        <f>(IF(COUNTIF('课表'!$C$148:$C$310,B73)&gt;=2,1,COUNTIF('课表'!$C$148:$C$310,B73))+IF(COUNTIF('课表'!$D$148:$D$310,B73)&gt;=2,1,COUNTIF('课表'!D$148:$D$310,B73))+IF(COUNTIF('课表'!$E$148:$E$310,B73)&gt;=2,1,COUNTIF('课表'!$E$148:$E$310,B73))+IF(COUNTIF('课表'!$F$148:$F$310,B73)&gt;=2,1,COUNTIF('课表'!$F$148:$F$310,B73)))*2</f>
        <v>0</v>
      </c>
      <c r="H73" s="30">
        <f>(IF(COUNTIF('课表'!$G$148:$G$310,B73)&gt;=2,1,COUNTIF('课表'!$G$148:$G$310,B73))+IF(COUNTIF('课表'!$H$148:$H$310,B73)&gt;=2,1,COUNTIF('课表'!$H$148:$H$310,B73))+IF(COUNTIF('课表'!$I$148:$I$310,B73)&gt;=2,1,COUNTIF('课表'!$I$148:$I$310,B73))+IF(COUNTIF('课表'!$J$148:$J$310,B73)&gt;=2,1,COUNTIF('课表'!$J$148:$J$310,B73)))*2</f>
        <v>0</v>
      </c>
      <c r="I73" s="34">
        <f>(IF(COUNTIF('课表'!$K$148:$K$310,B73)&gt;=2,1,COUNTIF('课表'!$K$148:$K$310,B73))+IF(COUNTIF('课表'!$L$148:$L$310,B73)&gt;=2,1,COUNTIF('课表'!$L$148:$L$310,B73))+IF(COUNTIF('课表'!$M$148:$M$310,B73)&gt;=2,1,COUNTIF('课表'!$M$148:$M$310,B73))+IF(COUNTIF('课表'!$N$148:$N$310,B73)&gt;=2,1,COUNTIF('课表'!$N$148:$N$310,B73)))*2</f>
        <v>0</v>
      </c>
      <c r="J73" s="30">
        <f>(IF(COUNTIF('课表'!$O$148:$O$310,B73)&gt;=2,1,COUNTIF('课表'!$O$148:$O$310,B73))+IF(COUNTIF('课表'!$P$148:$P$310,B73)&gt;=2,1,COUNTIF('课表'!$P$148:$P$310,B73))+IF(COUNTIF('课表'!$Q$148:$Q$310,B73)&gt;=2,1,COUNTIF('课表'!$Q$148:$Q$310,B73))+IF(COUNTIF('课表'!$R$148:$R$310,B73)&gt;=2,1,COUNTIF('课表'!$R$148:$R$310,B73)))*2</f>
        <v>0</v>
      </c>
      <c r="K73" s="30">
        <f>(IF(COUNTIF('课表'!$S$148:$S$310,B73)&gt;=2,1,COUNTIF('课表'!$S$148:$S$310,B73))+IF(COUNTIF('课表'!$T$148:$T$310,B73)&gt;=2,1,COUNTIF('课表'!$T$148:$T$310,B73)))*2</f>
        <v>0</v>
      </c>
      <c r="L73" s="30">
        <f>(IF(COUNTIF('课表'!$U$148:$U$310,B73)&gt;=2,1,COUNTIF('课表'!$U$148:$U$310,B73))+IF(COUNTIF('课表'!$V$148:$V$310,B73)&gt;=2,1,COUNTIF('课表'!$V$148:$V$310,B73))+IF(COUNTIF('课表'!$W$148:$W$310,B73)&gt;=2,1,COUNTIF('课表'!$W$148:$W$310,B73))+IF(COUNTIF('课表'!$X$148:$X$310,B73)&gt;=2,1,COUNTIF('课表'!$X$148:$X$310,B73)))*2</f>
        <v>0</v>
      </c>
      <c r="M73" s="30">
        <f>(IF(COUNTIF('课表'!$Y$148:$Y$310,B73)&gt;=2,1,COUNTIF('课表'!$Y$148:$Y$310,B73))+IF(COUNTIF('课表'!$Z$148:$Z$310,B73)&gt;=2,1,COUNTIF('课表'!$Z$148:$Z$310,B73))+IF(COUNTIF('课表'!$AA$148:$AA$310,B73)&gt;=2,1,COUNTIF('课表'!$AA$148:$AA$310,B73))+IF(COUNTIF('课表'!$AB$148:$AB$310,B73)&gt;=2,1,COUNTIF('课表'!$AB$148:$AB$310,B73)))*2</f>
        <v>0</v>
      </c>
      <c r="N73" s="30">
        <f t="shared" si="3"/>
        <v>0</v>
      </c>
    </row>
    <row r="74" spans="1:14" ht="19.5" customHeight="1">
      <c r="A74" s="28">
        <v>72</v>
      </c>
      <c r="B74" s="29" t="s">
        <v>1598</v>
      </c>
      <c r="C74" s="5" t="str">
        <f>VLOOKUP(B74,'教师基础数据'!$B$2:$G4487,3,FALSE)</f>
        <v>商贸系</v>
      </c>
      <c r="D74" s="5" t="str">
        <f>VLOOKUP(B74,'教师基础数据'!$B$2:$G4714,4,FALSE)</f>
        <v>兼职</v>
      </c>
      <c r="E74" s="5" t="str">
        <f>VLOOKUP(B74,'教师基础数据'!$B$2:$G4464,5,FALSE)</f>
        <v>商务教研室</v>
      </c>
      <c r="F74" s="28">
        <f t="shared" si="2"/>
        <v>0</v>
      </c>
      <c r="G74" s="30">
        <f>(IF(COUNTIF('课表'!$C$148:$C$310,B74)&gt;=2,1,COUNTIF('课表'!$C$148:$C$310,B74))+IF(COUNTIF('课表'!$D$148:$D$310,B74)&gt;=2,1,COUNTIF('课表'!D$148:$D$310,B74))+IF(COUNTIF('课表'!$E$148:$E$310,B74)&gt;=2,1,COUNTIF('课表'!$E$148:$E$310,B74))+IF(COUNTIF('课表'!$F$148:$F$310,B74)&gt;=2,1,COUNTIF('课表'!$F$148:$F$310,B74)))*2</f>
        <v>0</v>
      </c>
      <c r="H74" s="30">
        <f>(IF(COUNTIF('课表'!$G$148:$G$310,B74)&gt;=2,1,COUNTIF('课表'!$G$148:$G$310,B74))+IF(COUNTIF('课表'!$H$148:$H$310,B74)&gt;=2,1,COUNTIF('课表'!$H$148:$H$310,B74))+IF(COUNTIF('课表'!$I$148:$I$310,B74)&gt;=2,1,COUNTIF('课表'!$I$148:$I$310,B74))+IF(COUNTIF('课表'!$J$148:$J$310,B74)&gt;=2,1,COUNTIF('课表'!$J$148:$J$310,B74)))*2</f>
        <v>0</v>
      </c>
      <c r="I74" s="34">
        <f>(IF(COUNTIF('课表'!$K$148:$K$310,B74)&gt;=2,1,COUNTIF('课表'!$K$148:$K$310,B74))+IF(COUNTIF('课表'!$L$148:$L$310,B74)&gt;=2,1,COUNTIF('课表'!$L$148:$L$310,B74))+IF(COUNTIF('课表'!$M$148:$M$310,B74)&gt;=2,1,COUNTIF('课表'!$M$148:$M$310,B74))+IF(COUNTIF('课表'!$N$148:$N$310,B74)&gt;=2,1,COUNTIF('课表'!$N$148:$N$310,B74)))*2</f>
        <v>0</v>
      </c>
      <c r="J74" s="30">
        <f>(IF(COUNTIF('课表'!$O$148:$O$310,B74)&gt;=2,1,COUNTIF('课表'!$O$148:$O$310,B74))+IF(COUNTIF('课表'!$P$148:$P$310,B74)&gt;=2,1,COUNTIF('课表'!$P$148:$P$310,B74))+IF(COUNTIF('课表'!$Q$148:$Q$310,B74)&gt;=2,1,COUNTIF('课表'!$Q$148:$Q$310,B74))+IF(COUNTIF('课表'!$R$148:$R$310,B74)&gt;=2,1,COUNTIF('课表'!$R$148:$R$310,B74)))*2</f>
        <v>0</v>
      </c>
      <c r="K74" s="30">
        <f>(IF(COUNTIF('课表'!$S$148:$S$310,B74)&gt;=2,1,COUNTIF('课表'!$S$148:$S$310,B74))+IF(COUNTIF('课表'!$T$148:$T$310,B74)&gt;=2,1,COUNTIF('课表'!$T$148:$T$310,B74)))*2</f>
        <v>0</v>
      </c>
      <c r="L74" s="30">
        <f>(IF(COUNTIF('课表'!$U$148:$U$310,B74)&gt;=2,1,COUNTIF('课表'!$U$148:$U$310,B74))+IF(COUNTIF('课表'!$V$148:$V$310,B74)&gt;=2,1,COUNTIF('课表'!$V$148:$V$310,B74))+IF(COUNTIF('课表'!$W$148:$W$310,B74)&gt;=2,1,COUNTIF('课表'!$W$148:$W$310,B74))+IF(COUNTIF('课表'!$X$148:$X$310,B74)&gt;=2,1,COUNTIF('课表'!$X$148:$X$310,B74)))*2</f>
        <v>0</v>
      </c>
      <c r="M74" s="30">
        <f>(IF(COUNTIF('课表'!$Y$148:$Y$310,B74)&gt;=2,1,COUNTIF('课表'!$Y$148:$Y$310,B74))+IF(COUNTIF('课表'!$Z$148:$Z$310,B74)&gt;=2,1,COUNTIF('课表'!$Z$148:$Z$310,B74))+IF(COUNTIF('课表'!$AA$148:$AA$310,B74)&gt;=2,1,COUNTIF('课表'!$AA$148:$AA$310,B74))+IF(COUNTIF('课表'!$AB$148:$AB$310,B74)&gt;=2,1,COUNTIF('课表'!$AB$148:$AB$310,B74)))*2</f>
        <v>0</v>
      </c>
      <c r="N74" s="30">
        <f t="shared" si="3"/>
        <v>0</v>
      </c>
    </row>
    <row r="75" spans="1:14" ht="19.5" customHeight="1">
      <c r="A75" s="28">
        <v>73</v>
      </c>
      <c r="B75" s="29" t="s">
        <v>1038</v>
      </c>
      <c r="C75" s="5" t="str">
        <f>VLOOKUP(B75,'教师基础数据'!$B$2:$G4556,3,FALSE)</f>
        <v>商贸系</v>
      </c>
      <c r="D75" s="5" t="str">
        <f>VLOOKUP(B75,'教师基础数据'!$B$2:$G4556,4,FALSE)</f>
        <v>专职</v>
      </c>
      <c r="E75" s="5" t="str">
        <f>VLOOKUP(B75,'教师基础数据'!$B$2:$G4556,5,FALSE)</f>
        <v>旅游管理教研室</v>
      </c>
      <c r="F75" s="28">
        <f t="shared" si="2"/>
        <v>4</v>
      </c>
      <c r="G75" s="30">
        <f>(IF(COUNTIF('课表'!$C$148:$C$310,B75)&gt;=2,1,COUNTIF('课表'!$C$148:$C$310,B75))+IF(COUNTIF('课表'!$D$148:$D$310,B75)&gt;=2,1,COUNTIF('课表'!D$148:$D$310,B75))+IF(COUNTIF('课表'!$E$148:$E$310,B75)&gt;=2,1,COUNTIF('课表'!$E$148:$E$310,B75))+IF(COUNTIF('课表'!$F$148:$F$310,B75)&gt;=2,1,COUNTIF('课表'!$F$148:$F$310,B75)))*2</f>
        <v>4</v>
      </c>
      <c r="H75" s="30">
        <f>(IF(COUNTIF('课表'!$G$148:$G$310,B75)&gt;=2,1,COUNTIF('课表'!$G$148:$G$310,B75))+IF(COUNTIF('课表'!$H$148:$H$310,B75)&gt;=2,1,COUNTIF('课表'!$H$148:$H$310,B75))+IF(COUNTIF('课表'!$I$148:$I$310,B75)&gt;=2,1,COUNTIF('课表'!$I$148:$I$310,B75))+IF(COUNTIF('课表'!$J$148:$J$310,B75)&gt;=2,1,COUNTIF('课表'!$J$148:$J$310,B75)))*2</f>
        <v>8</v>
      </c>
      <c r="I75" s="34">
        <f>(IF(COUNTIF('课表'!$K$148:$K$310,B75)&gt;=2,1,COUNTIF('课表'!$K$148:$K$310,B75))+IF(COUNTIF('课表'!$L$148:$L$310,B75)&gt;=2,1,COUNTIF('课表'!$L$148:$L$310,B75))+IF(COUNTIF('课表'!$M$148:$M$310,B75)&gt;=2,1,COUNTIF('课表'!$M$148:$M$310,B75))+IF(COUNTIF('课表'!$N$148:$N$310,B75)&gt;=2,1,COUNTIF('课表'!$N$148:$N$310,B75)))*2</f>
        <v>0</v>
      </c>
      <c r="J75" s="30">
        <f>(IF(COUNTIF('课表'!$O$148:$O$310,B75)&gt;=2,1,COUNTIF('课表'!$O$148:$O$310,B75))+IF(COUNTIF('课表'!$P$148:$P$310,B75)&gt;=2,1,COUNTIF('课表'!$P$148:$P$310,B75))+IF(COUNTIF('课表'!$Q$148:$Q$310,B75)&gt;=2,1,COUNTIF('课表'!$Q$148:$Q$310,B75))+IF(COUNTIF('课表'!$R$148:$R$310,B75)&gt;=2,1,COUNTIF('课表'!$R$148:$R$310,B75)))*2</f>
        <v>4</v>
      </c>
      <c r="K75" s="30">
        <f>(IF(COUNTIF('课表'!$S$148:$S$310,B75)&gt;=2,1,COUNTIF('课表'!$S$148:$S$310,B75))+IF(COUNTIF('课表'!$T$148:$T$310,B75)&gt;=2,1,COUNTIF('课表'!$T$148:$T$310,B75)))*2</f>
        <v>0</v>
      </c>
      <c r="L75" s="30">
        <f>(IF(COUNTIF('课表'!$U$148:$U$310,B75)&gt;=2,1,COUNTIF('课表'!$U$148:$U$310,B75))+IF(COUNTIF('课表'!$V$148:$V$310,B75)&gt;=2,1,COUNTIF('课表'!$V$148:$V$310,B75))+IF(COUNTIF('课表'!$W$148:$W$310,B75)&gt;=2,1,COUNTIF('课表'!$W$148:$W$310,B75))+IF(COUNTIF('课表'!$X$148:$X$310,B75)&gt;=2,1,COUNTIF('课表'!$X$148:$X$310,B75)))*2</f>
        <v>4</v>
      </c>
      <c r="M75" s="30">
        <f>(IF(COUNTIF('课表'!$Y$148:$Y$310,B75)&gt;=2,1,COUNTIF('课表'!$Y$148:$Y$310,B75))+IF(COUNTIF('课表'!$Z$148:$Z$310,B75)&gt;=2,1,COUNTIF('课表'!$Z$148:$Z$310,B75))+IF(COUNTIF('课表'!$AA$148:$AA$310,B75)&gt;=2,1,COUNTIF('课表'!$AA$148:$AA$310,B75))+IF(COUNTIF('课表'!$AB$148:$AB$310,B75)&gt;=2,1,COUNTIF('课表'!$AB$148:$AB$310,B75)))*2</f>
        <v>0</v>
      </c>
      <c r="N75" s="30">
        <f t="shared" si="3"/>
        <v>20</v>
      </c>
    </row>
    <row r="76" spans="1:14" ht="19.5" customHeight="1">
      <c r="A76" s="28">
        <v>74</v>
      </c>
      <c r="B76" s="29" t="s">
        <v>954</v>
      </c>
      <c r="C76" s="5" t="str">
        <f>VLOOKUP(B76,'教师基础数据'!$B$2:$G4713,3,FALSE)</f>
        <v>商贸系</v>
      </c>
      <c r="D76" s="5" t="str">
        <f>VLOOKUP(B76,'教师基础数据'!$B$2:$G4713,4,FALSE)</f>
        <v>专职</v>
      </c>
      <c r="E76" s="5" t="str">
        <f>VLOOKUP(B76,'教师基础数据'!$B$2:$G4713,5,FALSE)</f>
        <v>旅游管理教研室</v>
      </c>
      <c r="F76" s="28">
        <f t="shared" si="2"/>
        <v>4</v>
      </c>
      <c r="G76" s="30">
        <f>(IF(COUNTIF('课表'!$C$148:$C$310,B76)&gt;=2,1,COUNTIF('课表'!$C$148:$C$310,B76))+IF(COUNTIF('课表'!$D$148:$D$310,B76)&gt;=2,1,COUNTIF('课表'!D$148:$D$310,B76))+IF(COUNTIF('课表'!$E$148:$E$310,B76)&gt;=2,1,COUNTIF('课表'!$E$148:$E$310,B76))+IF(COUNTIF('课表'!$F$148:$F$310,B76)&gt;=2,1,COUNTIF('课表'!$F$148:$F$310,B76)))*2</f>
        <v>0</v>
      </c>
      <c r="H76" s="30">
        <f>(IF(COUNTIF('课表'!$G$148:$G$310,B76)&gt;=2,1,COUNTIF('课表'!$G$148:$G$310,B76))+IF(COUNTIF('课表'!$H$148:$H$310,B76)&gt;=2,1,COUNTIF('课表'!$H$148:$H$310,B76))+IF(COUNTIF('课表'!$I$148:$I$310,B76)&gt;=2,1,COUNTIF('课表'!$I$148:$I$310,B76))+IF(COUNTIF('课表'!$J$148:$J$310,B76)&gt;=2,1,COUNTIF('课表'!$J$148:$J$310,B76)))*2</f>
        <v>6</v>
      </c>
      <c r="I76" s="34">
        <f>(IF(COUNTIF('课表'!$K$148:$K$310,B76)&gt;=2,1,COUNTIF('课表'!$K$148:$K$310,B76))+IF(COUNTIF('课表'!$L$148:$L$310,B76)&gt;=2,1,COUNTIF('课表'!$L$148:$L$310,B76))+IF(COUNTIF('课表'!$M$148:$M$310,B76)&gt;=2,1,COUNTIF('课表'!$M$148:$M$310,B76))+IF(COUNTIF('课表'!$N$148:$N$310,B76)&gt;=2,1,COUNTIF('课表'!$N$148:$N$310,B76)))*2</f>
        <v>4</v>
      </c>
      <c r="J76" s="30">
        <f>(IF(COUNTIF('课表'!$O$148:$O$310,B76)&gt;=2,1,COUNTIF('课表'!$O$148:$O$310,B76))+IF(COUNTIF('课表'!$P$148:$P$310,B76)&gt;=2,1,COUNTIF('课表'!$P$148:$P$310,B76))+IF(COUNTIF('课表'!$Q$148:$Q$310,B76)&gt;=2,1,COUNTIF('课表'!$Q$148:$Q$310,B76))+IF(COUNTIF('课表'!$R$148:$R$310,B76)&gt;=2,1,COUNTIF('课表'!$R$148:$R$310,B76)))*2</f>
        <v>4</v>
      </c>
      <c r="K76" s="30">
        <f>(IF(COUNTIF('课表'!$S$148:$S$310,B76)&gt;=2,1,COUNTIF('课表'!$S$148:$S$310,B76))+IF(COUNTIF('课表'!$T$148:$T$310,B76)&gt;=2,1,COUNTIF('课表'!$T$148:$T$310,B76)))*2</f>
        <v>0</v>
      </c>
      <c r="L76" s="30">
        <f>(IF(COUNTIF('课表'!$U$148:$U$310,B76)&gt;=2,1,COUNTIF('课表'!$U$148:$U$310,B76))+IF(COUNTIF('课表'!$V$148:$V$310,B76)&gt;=2,1,COUNTIF('课表'!$V$148:$V$310,B76))+IF(COUNTIF('课表'!$W$148:$W$310,B76)&gt;=2,1,COUNTIF('课表'!$W$148:$W$310,B76))+IF(COUNTIF('课表'!$X$148:$X$310,B76)&gt;=2,1,COUNTIF('课表'!$X$148:$X$310,B76)))*2</f>
        <v>4</v>
      </c>
      <c r="M76" s="30">
        <f>(IF(COUNTIF('课表'!$Y$148:$Y$310,B76)&gt;=2,1,COUNTIF('课表'!$Y$148:$Y$310,B76))+IF(COUNTIF('课表'!$Z$148:$Z$310,B76)&gt;=2,1,COUNTIF('课表'!$Z$148:$Z$310,B76))+IF(COUNTIF('课表'!$AA$148:$AA$310,B76)&gt;=2,1,COUNTIF('课表'!$AA$148:$AA$310,B76))+IF(COUNTIF('课表'!$AB$148:$AB$310,B76)&gt;=2,1,COUNTIF('课表'!$AB$148:$AB$310,B76)))*2</f>
        <v>0</v>
      </c>
      <c r="N76" s="30">
        <f t="shared" si="3"/>
        <v>18</v>
      </c>
    </row>
    <row r="77" spans="1:14" ht="19.5" customHeight="1">
      <c r="A77" s="28">
        <v>75</v>
      </c>
      <c r="B77" s="31" t="s">
        <v>1599</v>
      </c>
      <c r="C77" s="5" t="str">
        <f>VLOOKUP(B77,'教师基础数据'!$B$2:$G4648,3,FALSE)</f>
        <v>商贸系</v>
      </c>
      <c r="D77" s="5" t="str">
        <f>VLOOKUP(B77,'教师基础数据'!$B$2:$G4648,4,FALSE)</f>
        <v>外聘</v>
      </c>
      <c r="E77" s="5" t="str">
        <f>VLOOKUP(B77,'教师基础数据'!$B$2:$G4648,5,FALSE)</f>
        <v>旅游管理教研室</v>
      </c>
      <c r="F77" s="28">
        <f t="shared" si="2"/>
        <v>0</v>
      </c>
      <c r="G77" s="30">
        <f>(IF(COUNTIF('课表'!$C$148:$C$310,B77)&gt;=2,1,COUNTIF('课表'!$C$148:$C$310,B77))+IF(COUNTIF('课表'!$D$148:$D$310,B77)&gt;=2,1,COUNTIF('课表'!D$148:$D$310,B77))+IF(COUNTIF('课表'!$E$148:$E$310,B77)&gt;=2,1,COUNTIF('课表'!$E$148:$E$310,B77))+IF(COUNTIF('课表'!$F$148:$F$310,B77)&gt;=2,1,COUNTIF('课表'!$F$148:$F$310,B77)))*2</f>
        <v>0</v>
      </c>
      <c r="H77" s="30">
        <f>(IF(COUNTIF('课表'!$G$148:$G$310,B77)&gt;=2,1,COUNTIF('课表'!$G$148:$G$310,B77))+IF(COUNTIF('课表'!$H$148:$H$310,B77)&gt;=2,1,COUNTIF('课表'!$H$148:$H$310,B77))+IF(COUNTIF('课表'!$I$148:$I$310,B77)&gt;=2,1,COUNTIF('课表'!$I$148:$I$310,B77))+IF(COUNTIF('课表'!$J$148:$J$310,B77)&gt;=2,1,COUNTIF('课表'!$J$148:$J$310,B77)))*2</f>
        <v>0</v>
      </c>
      <c r="I77" s="34">
        <f>(IF(COUNTIF('课表'!$K$148:$K$310,B77)&gt;=2,1,COUNTIF('课表'!$K$148:$K$310,B77))+IF(COUNTIF('课表'!$L$148:$L$310,B77)&gt;=2,1,COUNTIF('课表'!$L$148:$L$310,B77))+IF(COUNTIF('课表'!$M$148:$M$310,B77)&gt;=2,1,COUNTIF('课表'!$M$148:$M$310,B77))+IF(COUNTIF('课表'!$N$148:$N$310,B77)&gt;=2,1,COUNTIF('课表'!$N$148:$N$310,B77)))*2</f>
        <v>0</v>
      </c>
      <c r="J77" s="30">
        <f>(IF(COUNTIF('课表'!$O$148:$O$310,B77)&gt;=2,1,COUNTIF('课表'!$O$148:$O$310,B77))+IF(COUNTIF('课表'!$P$148:$P$310,B77)&gt;=2,1,COUNTIF('课表'!$P$148:$P$310,B77))+IF(COUNTIF('课表'!$Q$148:$Q$310,B77)&gt;=2,1,COUNTIF('课表'!$Q$148:$Q$310,B77))+IF(COUNTIF('课表'!$R$148:$R$310,B77)&gt;=2,1,COUNTIF('课表'!$R$148:$R$310,B77)))*2</f>
        <v>0</v>
      </c>
      <c r="K77" s="30">
        <f>(IF(COUNTIF('课表'!$S$148:$S$310,B77)&gt;=2,1,COUNTIF('课表'!$S$148:$S$310,B77))+IF(COUNTIF('课表'!$T$148:$T$310,B77)&gt;=2,1,COUNTIF('课表'!$T$148:$T$310,B77)))*2</f>
        <v>0</v>
      </c>
      <c r="L77" s="30">
        <f>(IF(COUNTIF('课表'!$U$148:$U$310,B77)&gt;=2,1,COUNTIF('课表'!$U$148:$U$310,B77))+IF(COUNTIF('课表'!$V$148:$V$310,B77)&gt;=2,1,COUNTIF('课表'!$V$148:$V$310,B77))+IF(COUNTIF('课表'!$W$148:$W$310,B77)&gt;=2,1,COUNTIF('课表'!$W$148:$W$310,B77))+IF(COUNTIF('课表'!$X$148:$X$310,B77)&gt;=2,1,COUNTIF('课表'!$X$148:$X$310,B77)))*2</f>
        <v>0</v>
      </c>
      <c r="M77" s="30">
        <f>(IF(COUNTIF('课表'!$Y$148:$Y$310,B77)&gt;=2,1,COUNTIF('课表'!$Y$148:$Y$310,B77))+IF(COUNTIF('课表'!$Z$148:$Z$310,B77)&gt;=2,1,COUNTIF('课表'!$Z$148:$Z$310,B77))+IF(COUNTIF('课表'!$AA$148:$AA$310,B77)&gt;=2,1,COUNTIF('课表'!$AA$148:$AA$310,B77))+IF(COUNTIF('课表'!$AB$148:$AB$310,B77)&gt;=2,1,COUNTIF('课表'!$AB$148:$AB$310,B77)))*2</f>
        <v>0</v>
      </c>
      <c r="N77" s="30">
        <f t="shared" si="3"/>
        <v>0</v>
      </c>
    </row>
    <row r="78" spans="1:14" ht="19.5" customHeight="1">
      <c r="A78" s="28">
        <v>76</v>
      </c>
      <c r="B78" s="29" t="s">
        <v>1053</v>
      </c>
      <c r="C78" s="5" t="str">
        <f>VLOOKUP(B78,'教师基础数据'!$B$2:$G4760,3,FALSE)</f>
        <v>商贸系</v>
      </c>
      <c r="D78" s="5" t="str">
        <f>VLOOKUP(B78,'教师基础数据'!$B$2:$G4760,4,FALSE)</f>
        <v>外聘</v>
      </c>
      <c r="E78" s="5" t="str">
        <f>VLOOKUP(B78,'教师基础数据'!$B$2:$G4760,5,FALSE)</f>
        <v>旅游管理教研室</v>
      </c>
      <c r="F78" s="28">
        <f t="shared" si="2"/>
        <v>2</v>
      </c>
      <c r="G78" s="30">
        <f>(IF(COUNTIF('课表'!$C$148:$C$310,B78)&gt;=2,1,COUNTIF('课表'!$C$148:$C$310,B78))+IF(COUNTIF('课表'!$D$148:$D$310,B78)&gt;=2,1,COUNTIF('课表'!D$148:$D$310,B78))+IF(COUNTIF('课表'!$E$148:$E$310,B78)&gt;=2,1,COUNTIF('课表'!$E$148:$E$310,B78))+IF(COUNTIF('课表'!$F$148:$F$310,B78)&gt;=2,1,COUNTIF('课表'!$F$148:$F$310,B78)))*2</f>
        <v>4</v>
      </c>
      <c r="H78" s="30">
        <f>(IF(COUNTIF('课表'!$G$148:$G$310,B78)&gt;=2,1,COUNTIF('课表'!$G$148:$G$310,B78))+IF(COUNTIF('课表'!$H$148:$H$310,B78)&gt;=2,1,COUNTIF('课表'!$H$148:$H$310,B78))+IF(COUNTIF('课表'!$I$148:$I$310,B78)&gt;=2,1,COUNTIF('课表'!$I$148:$I$310,B78))+IF(COUNTIF('课表'!$J$148:$J$310,B78)&gt;=2,1,COUNTIF('课表'!$J$148:$J$310,B78)))*2</f>
        <v>0</v>
      </c>
      <c r="I78" s="34">
        <f>(IF(COUNTIF('课表'!$K$148:$K$310,B78)&gt;=2,1,COUNTIF('课表'!$K$148:$K$310,B78))+IF(COUNTIF('课表'!$L$148:$L$310,B78)&gt;=2,1,COUNTIF('课表'!$L$148:$L$310,B78))+IF(COUNTIF('课表'!$M$148:$M$310,B78)&gt;=2,1,COUNTIF('课表'!$M$148:$M$310,B78))+IF(COUNTIF('课表'!$N$148:$N$310,B78)&gt;=2,1,COUNTIF('课表'!$N$148:$N$310,B78)))*2</f>
        <v>0</v>
      </c>
      <c r="J78" s="30">
        <f>(IF(COUNTIF('课表'!$O$148:$O$310,B78)&gt;=2,1,COUNTIF('课表'!$O$148:$O$310,B78))+IF(COUNTIF('课表'!$P$148:$P$310,B78)&gt;=2,1,COUNTIF('课表'!$P$148:$P$310,B78))+IF(COUNTIF('课表'!$Q$148:$Q$310,B78)&gt;=2,1,COUNTIF('课表'!$Q$148:$Q$310,B78))+IF(COUNTIF('课表'!$R$148:$R$310,B78)&gt;=2,1,COUNTIF('课表'!$R$148:$R$310,B78)))*2</f>
        <v>0</v>
      </c>
      <c r="K78" s="30">
        <f>(IF(COUNTIF('课表'!$S$148:$S$310,B78)&gt;=2,1,COUNTIF('课表'!$S$148:$S$310,B78))+IF(COUNTIF('课表'!$T$148:$T$310,B78)&gt;=2,1,COUNTIF('课表'!$T$148:$T$310,B78)))*2</f>
        <v>0</v>
      </c>
      <c r="L78" s="30">
        <f>(IF(COUNTIF('课表'!$U$148:$U$310,B78)&gt;=2,1,COUNTIF('课表'!$U$148:$U$310,B78))+IF(COUNTIF('课表'!$V$148:$V$310,B78)&gt;=2,1,COUNTIF('课表'!$V$148:$V$310,B78))+IF(COUNTIF('课表'!$W$148:$W$310,B78)&gt;=2,1,COUNTIF('课表'!$W$148:$W$310,B78))+IF(COUNTIF('课表'!$X$148:$X$310,B78)&gt;=2,1,COUNTIF('课表'!$X$148:$X$310,B78)))*2</f>
        <v>8</v>
      </c>
      <c r="M78" s="30">
        <f>(IF(COUNTIF('课表'!$Y$148:$Y$310,B78)&gt;=2,1,COUNTIF('课表'!$Y$148:$Y$310,B78))+IF(COUNTIF('课表'!$Z$148:$Z$310,B78)&gt;=2,1,COUNTIF('课表'!$Z$148:$Z$310,B78))+IF(COUNTIF('课表'!$AA$148:$AA$310,B78)&gt;=2,1,COUNTIF('课表'!$AA$148:$AA$310,B78))+IF(COUNTIF('课表'!$AB$148:$AB$310,B78)&gt;=2,1,COUNTIF('课表'!$AB$148:$AB$310,B78)))*2</f>
        <v>0</v>
      </c>
      <c r="N78" s="30">
        <f t="shared" si="3"/>
        <v>12</v>
      </c>
    </row>
    <row r="79" spans="1:14" ht="19.5" customHeight="1">
      <c r="A79" s="28">
        <v>77</v>
      </c>
      <c r="B79" s="29" t="s">
        <v>1074</v>
      </c>
      <c r="C79" s="5" t="str">
        <f>VLOOKUP(B79,'教师基础数据'!$B$2:$G4553,3,FALSE)</f>
        <v>商贸系</v>
      </c>
      <c r="D79" s="5" t="str">
        <f>VLOOKUP(B79,'教师基础数据'!$B$2:$G4553,4,FALSE)</f>
        <v>兼职</v>
      </c>
      <c r="E79" s="5" t="str">
        <f>VLOOKUP(B79,'教师基础数据'!$B$2:$G4465,5,FALSE)</f>
        <v>旅游管理教研室</v>
      </c>
      <c r="F79" s="28">
        <f t="shared" si="2"/>
        <v>2</v>
      </c>
      <c r="G79" s="30">
        <f>(IF(COUNTIF('课表'!$C$148:$C$310,B79)&gt;=2,1,COUNTIF('课表'!$C$148:$C$310,B79))+IF(COUNTIF('课表'!$D$148:$D$310,B79)&gt;=2,1,COUNTIF('课表'!D$148:$D$310,B79))+IF(COUNTIF('课表'!$E$148:$E$310,B79)&gt;=2,1,COUNTIF('课表'!$E$148:$E$310,B79))+IF(COUNTIF('课表'!$F$148:$F$310,B79)&gt;=2,1,COUNTIF('课表'!$F$148:$F$310,B79)))*2</f>
        <v>4</v>
      </c>
      <c r="H79" s="30">
        <f>(IF(COUNTIF('课表'!$G$148:$G$310,B79)&gt;=2,1,COUNTIF('课表'!$G$148:$G$310,B79))+IF(COUNTIF('课表'!$H$148:$H$310,B79)&gt;=2,1,COUNTIF('课表'!$H$148:$H$310,B79))+IF(COUNTIF('课表'!$I$148:$I$310,B79)&gt;=2,1,COUNTIF('课表'!$I$148:$I$310,B79))+IF(COUNTIF('课表'!$J$148:$J$310,B79)&gt;=2,1,COUNTIF('课表'!$J$148:$J$310,B79)))*2</f>
        <v>0</v>
      </c>
      <c r="I79" s="34">
        <f>(IF(COUNTIF('课表'!$K$148:$K$310,B79)&gt;=2,1,COUNTIF('课表'!$K$148:$K$310,B79))+IF(COUNTIF('课表'!$L$148:$L$310,B79)&gt;=2,1,COUNTIF('课表'!$L$148:$L$310,B79))+IF(COUNTIF('课表'!$M$148:$M$310,B79)&gt;=2,1,COUNTIF('课表'!$M$148:$M$310,B79))+IF(COUNTIF('课表'!$N$148:$N$310,B79)&gt;=2,1,COUNTIF('课表'!$N$148:$N$310,B79)))*2</f>
        <v>4</v>
      </c>
      <c r="J79" s="30">
        <f>(IF(COUNTIF('课表'!$O$148:$O$310,B79)&gt;=2,1,COUNTIF('课表'!$O$148:$O$310,B79))+IF(COUNTIF('课表'!$P$148:$P$310,B79)&gt;=2,1,COUNTIF('课表'!$P$148:$P$310,B79))+IF(COUNTIF('课表'!$Q$148:$Q$310,B79)&gt;=2,1,COUNTIF('课表'!$Q$148:$Q$310,B79))+IF(COUNTIF('课表'!$R$148:$R$310,B79)&gt;=2,1,COUNTIF('课表'!$R$148:$R$310,B79)))*2</f>
        <v>0</v>
      </c>
      <c r="K79" s="30">
        <f>(IF(COUNTIF('课表'!$S$148:$S$310,B79)&gt;=2,1,COUNTIF('课表'!$S$148:$S$310,B79))+IF(COUNTIF('课表'!$T$148:$T$310,B79)&gt;=2,1,COUNTIF('课表'!$T$148:$T$310,B79)))*2</f>
        <v>0</v>
      </c>
      <c r="L79" s="30">
        <f>(IF(COUNTIF('课表'!$U$148:$U$310,B79)&gt;=2,1,COUNTIF('课表'!$U$148:$U$310,B79))+IF(COUNTIF('课表'!$V$148:$V$310,B79)&gt;=2,1,COUNTIF('课表'!$V$148:$V$310,B79))+IF(COUNTIF('课表'!$W$148:$W$310,B79)&gt;=2,1,COUNTIF('课表'!$W$148:$W$310,B79))+IF(COUNTIF('课表'!$X$148:$X$310,B79)&gt;=2,1,COUNTIF('课表'!$X$148:$X$310,B79)))*2</f>
        <v>0</v>
      </c>
      <c r="M79" s="30">
        <f>(IF(COUNTIF('课表'!$Y$148:$Y$310,B79)&gt;=2,1,COUNTIF('课表'!$Y$148:$Y$310,B79))+IF(COUNTIF('课表'!$Z$148:$Z$310,B79)&gt;=2,1,COUNTIF('课表'!$Z$148:$Z$310,B79))+IF(COUNTIF('课表'!$AA$148:$AA$310,B79)&gt;=2,1,COUNTIF('课表'!$AA$148:$AA$310,B79))+IF(COUNTIF('课表'!$AB$148:$AB$310,B79)&gt;=2,1,COUNTIF('课表'!$AB$148:$AB$310,B79)))*2</f>
        <v>0</v>
      </c>
      <c r="N79" s="30">
        <f t="shared" si="3"/>
        <v>8</v>
      </c>
    </row>
    <row r="80" spans="1:14" ht="19.5" customHeight="1">
      <c r="A80" s="28">
        <v>78</v>
      </c>
      <c r="B80" s="29" t="s">
        <v>1072</v>
      </c>
      <c r="C80" s="5" t="str">
        <f>VLOOKUP(B80,'教师基础数据'!$B$2:$G4677,3,FALSE)</f>
        <v>商贸系</v>
      </c>
      <c r="D80" s="5" t="str">
        <f>VLOOKUP(B80,'教师基础数据'!$B$2:$G4677,4,FALSE)</f>
        <v>兼职</v>
      </c>
      <c r="E80" s="5" t="str">
        <f>VLOOKUP(B80,'教师基础数据'!$B$2:$G4677,5,FALSE)</f>
        <v>旅游管理教研室</v>
      </c>
      <c r="F80" s="28">
        <f t="shared" si="2"/>
        <v>2</v>
      </c>
      <c r="G80" s="30">
        <f>(IF(COUNTIF('课表'!$C$148:$C$310,B80)&gt;=2,1,COUNTIF('课表'!$C$148:$C$310,B80))+IF(COUNTIF('课表'!$D$148:$D$310,B80)&gt;=2,1,COUNTIF('课表'!D$148:$D$310,B80))+IF(COUNTIF('课表'!$E$148:$E$310,B80)&gt;=2,1,COUNTIF('课表'!$E$148:$E$310,B80))+IF(COUNTIF('课表'!$F$148:$F$310,B80)&gt;=2,1,COUNTIF('课表'!$F$148:$F$310,B80)))*2</f>
        <v>4</v>
      </c>
      <c r="H80" s="30">
        <f>(IF(COUNTIF('课表'!$G$148:$G$310,B80)&gt;=2,1,COUNTIF('课表'!$G$148:$G$310,B80))+IF(COUNTIF('课表'!$H$148:$H$310,B80)&gt;=2,1,COUNTIF('课表'!$H$148:$H$310,B80))+IF(COUNTIF('课表'!$I$148:$I$310,B80)&gt;=2,1,COUNTIF('课表'!$I$148:$I$310,B80))+IF(COUNTIF('课表'!$J$148:$J$310,B80)&gt;=2,1,COUNTIF('课表'!$J$148:$J$310,B80)))*2</f>
        <v>0</v>
      </c>
      <c r="I80" s="34">
        <f>(IF(COUNTIF('课表'!$K$148:$K$310,B80)&gt;=2,1,COUNTIF('课表'!$K$148:$K$310,B80))+IF(COUNTIF('课表'!$L$148:$L$310,B80)&gt;=2,1,COUNTIF('课表'!$L$148:$L$310,B80))+IF(COUNTIF('课表'!$M$148:$M$310,B80)&gt;=2,1,COUNTIF('课表'!$M$148:$M$310,B80))+IF(COUNTIF('课表'!$N$148:$N$310,B80)&gt;=2,1,COUNTIF('课表'!$N$148:$N$310,B80)))*2</f>
        <v>0</v>
      </c>
      <c r="J80" s="30">
        <f>(IF(COUNTIF('课表'!$O$148:$O$310,B80)&gt;=2,1,COUNTIF('课表'!$O$148:$O$310,B80))+IF(COUNTIF('课表'!$P$148:$P$310,B80)&gt;=2,1,COUNTIF('课表'!$P$148:$P$310,B80))+IF(COUNTIF('课表'!$Q$148:$Q$310,B80)&gt;=2,1,COUNTIF('课表'!$Q$148:$Q$310,B80))+IF(COUNTIF('课表'!$R$148:$R$310,B80)&gt;=2,1,COUNTIF('课表'!$R$148:$R$310,B80)))*2</f>
        <v>2</v>
      </c>
      <c r="K80" s="30">
        <f>(IF(COUNTIF('课表'!$S$148:$S$310,B80)&gt;=2,1,COUNTIF('课表'!$S$148:$S$310,B80))+IF(COUNTIF('课表'!$T$148:$T$310,B80)&gt;=2,1,COUNTIF('课表'!$T$148:$T$310,B80)))*2</f>
        <v>0</v>
      </c>
      <c r="L80" s="30">
        <f>(IF(COUNTIF('课表'!$U$148:$U$310,B80)&gt;=2,1,COUNTIF('课表'!$U$148:$U$310,B80))+IF(COUNTIF('课表'!$V$148:$V$310,B80)&gt;=2,1,COUNTIF('课表'!$V$148:$V$310,B80))+IF(COUNTIF('课表'!$W$148:$W$310,B80)&gt;=2,1,COUNTIF('课表'!$W$148:$W$310,B80))+IF(COUNTIF('课表'!$X$148:$X$310,B80)&gt;=2,1,COUNTIF('课表'!$X$148:$X$310,B80)))*2</f>
        <v>0</v>
      </c>
      <c r="M80" s="30">
        <f>(IF(COUNTIF('课表'!$Y$148:$Y$310,B80)&gt;=2,1,COUNTIF('课表'!$Y$148:$Y$310,B80))+IF(COUNTIF('课表'!$Z$148:$Z$310,B80)&gt;=2,1,COUNTIF('课表'!$Z$148:$Z$310,B80))+IF(COUNTIF('课表'!$AA$148:$AA$310,B80)&gt;=2,1,COUNTIF('课表'!$AA$148:$AA$310,B80))+IF(COUNTIF('课表'!$AB$148:$AB$310,B80)&gt;=2,1,COUNTIF('课表'!$AB$148:$AB$310,B80)))*2</f>
        <v>0</v>
      </c>
      <c r="N80" s="30">
        <f t="shared" si="3"/>
        <v>6</v>
      </c>
    </row>
    <row r="81" spans="1:14" ht="19.5" customHeight="1">
      <c r="A81" s="28">
        <v>79</v>
      </c>
      <c r="B81" s="29" t="s">
        <v>1057</v>
      </c>
      <c r="C81" s="5" t="str">
        <f>VLOOKUP(B81,'教师基础数据'!$B$2:$G4763,3,FALSE)</f>
        <v>商贸系</v>
      </c>
      <c r="D81" s="5" t="str">
        <f>VLOOKUP(B81,'教师基础数据'!$B$2:$G4763,4,FALSE)</f>
        <v>兼职</v>
      </c>
      <c r="E81" s="5" t="str">
        <f>VLOOKUP(B81,'教师基础数据'!$B$2:$G4763,5,FALSE)</f>
        <v>旅游管理教研室</v>
      </c>
      <c r="F81" s="28">
        <f t="shared" si="2"/>
        <v>5</v>
      </c>
      <c r="G81" s="30">
        <f>(IF(COUNTIF('课表'!$C$148:$C$310,B81)&gt;=2,1,COUNTIF('课表'!$C$148:$C$310,B81))+IF(COUNTIF('课表'!$D$148:$D$310,B81)&gt;=2,1,COUNTIF('课表'!D$148:$D$310,B81))+IF(COUNTIF('课表'!$E$148:$E$310,B81)&gt;=2,1,COUNTIF('课表'!$E$148:$E$310,B81))+IF(COUNTIF('课表'!$F$148:$F$310,B81)&gt;=2,1,COUNTIF('课表'!$F$148:$F$310,B81)))*2</f>
        <v>4</v>
      </c>
      <c r="H81" s="30">
        <f>(IF(COUNTIF('课表'!$G$148:$G$310,B81)&gt;=2,1,COUNTIF('课表'!$G$148:$G$310,B81))+IF(COUNTIF('课表'!$H$148:$H$310,B81)&gt;=2,1,COUNTIF('课表'!$H$148:$H$310,B81))+IF(COUNTIF('课表'!$I$148:$I$310,B81)&gt;=2,1,COUNTIF('课表'!$I$148:$I$310,B81))+IF(COUNTIF('课表'!$J$148:$J$310,B81)&gt;=2,1,COUNTIF('课表'!$J$148:$J$310,B81)))*2</f>
        <v>4</v>
      </c>
      <c r="I81" s="34">
        <f>(IF(COUNTIF('课表'!$K$148:$K$310,B81)&gt;=2,1,COUNTIF('课表'!$K$148:$K$310,B81))+IF(COUNTIF('课表'!$L$148:$L$310,B81)&gt;=2,1,COUNTIF('课表'!$L$148:$L$310,B81))+IF(COUNTIF('课表'!$M$148:$M$310,B81)&gt;=2,1,COUNTIF('课表'!$M$148:$M$310,B81))+IF(COUNTIF('课表'!$N$148:$N$310,B81)&gt;=2,1,COUNTIF('课表'!$N$148:$N$310,B81)))*2</f>
        <v>4</v>
      </c>
      <c r="J81" s="30">
        <f>(IF(COUNTIF('课表'!$O$148:$O$310,B81)&gt;=2,1,COUNTIF('课表'!$O$148:$O$310,B81))+IF(COUNTIF('课表'!$P$148:$P$310,B81)&gt;=2,1,COUNTIF('课表'!$P$148:$P$310,B81))+IF(COUNTIF('课表'!$Q$148:$Q$310,B81)&gt;=2,1,COUNTIF('课表'!$Q$148:$Q$310,B81))+IF(COUNTIF('课表'!$R$148:$R$310,B81)&gt;=2,1,COUNTIF('课表'!$R$148:$R$310,B81)))*2</f>
        <v>4</v>
      </c>
      <c r="K81" s="30">
        <f>(IF(COUNTIF('课表'!$S$148:$S$310,B81)&gt;=2,1,COUNTIF('课表'!$S$148:$S$310,B81))+IF(COUNTIF('课表'!$T$148:$T$310,B81)&gt;=2,1,COUNTIF('课表'!$T$148:$T$310,B81)))*2</f>
        <v>4</v>
      </c>
      <c r="L81" s="30">
        <f>(IF(COUNTIF('课表'!$U$148:$U$310,B81)&gt;=2,1,COUNTIF('课表'!$U$148:$U$310,B81))+IF(COUNTIF('课表'!$V$148:$V$310,B81)&gt;=2,1,COUNTIF('课表'!$V$148:$V$310,B81))+IF(COUNTIF('课表'!$W$148:$W$310,B81)&gt;=2,1,COUNTIF('课表'!$W$148:$W$310,B81))+IF(COUNTIF('课表'!$X$148:$X$310,B81)&gt;=2,1,COUNTIF('课表'!$X$148:$X$310,B81)))*2</f>
        <v>0</v>
      </c>
      <c r="M81" s="30">
        <f>(IF(COUNTIF('课表'!$Y$148:$Y$310,B81)&gt;=2,1,COUNTIF('课表'!$Y$148:$Y$310,B81))+IF(COUNTIF('课表'!$Z$148:$Z$310,B81)&gt;=2,1,COUNTIF('课表'!$Z$148:$Z$310,B81))+IF(COUNTIF('课表'!$AA$148:$AA$310,B81)&gt;=2,1,COUNTIF('课表'!$AA$148:$AA$310,B81))+IF(COUNTIF('课表'!$AB$148:$AB$310,B81)&gt;=2,1,COUNTIF('课表'!$AB$148:$AB$310,B81)))*2</f>
        <v>0</v>
      </c>
      <c r="N81" s="30">
        <f t="shared" si="3"/>
        <v>20</v>
      </c>
    </row>
    <row r="82" spans="1:14" ht="19.5" customHeight="1">
      <c r="A82" s="28">
        <v>80</v>
      </c>
      <c r="B82" s="29" t="s">
        <v>1089</v>
      </c>
      <c r="C82" s="5" t="str">
        <f>VLOOKUP(B82,'教师基础数据'!$B$2:$G4449,3,FALSE)</f>
        <v>商贸系</v>
      </c>
      <c r="D82" s="5" t="str">
        <f>VLOOKUP(B82,'教师基础数据'!$B$2:$G4449,4,FALSE)</f>
        <v>兼职</v>
      </c>
      <c r="E82" s="5" t="str">
        <f>VLOOKUP(B82,'教师基础数据'!$B$2:$G4449,5,FALSE)</f>
        <v>旅游管理教研室</v>
      </c>
      <c r="F82" s="28">
        <f t="shared" si="2"/>
        <v>2</v>
      </c>
      <c r="G82" s="30">
        <f>(IF(COUNTIF('课表'!$C$148:$C$310,B82)&gt;=2,1,COUNTIF('课表'!$C$148:$C$310,B82))+IF(COUNTIF('课表'!$D$148:$D$310,B82)&gt;=2,1,COUNTIF('课表'!D$148:$D$310,B82))+IF(COUNTIF('课表'!$E$148:$E$310,B82)&gt;=2,1,COUNTIF('课表'!$E$148:$E$310,B82))+IF(COUNTIF('课表'!$F$148:$F$310,B82)&gt;=2,1,COUNTIF('课表'!$F$148:$F$310,B82)))*2</f>
        <v>4</v>
      </c>
      <c r="H82" s="30">
        <f>(IF(COUNTIF('课表'!$G$148:$G$310,B82)&gt;=2,1,COUNTIF('课表'!$G$148:$G$310,B82))+IF(COUNTIF('课表'!$H$148:$H$310,B82)&gt;=2,1,COUNTIF('课表'!$H$148:$H$310,B82))+IF(COUNTIF('课表'!$I$148:$I$310,B82)&gt;=2,1,COUNTIF('课表'!$I$148:$I$310,B82))+IF(COUNTIF('课表'!$J$148:$J$310,B82)&gt;=2,1,COUNTIF('课表'!$J$148:$J$310,B82)))*2</f>
        <v>0</v>
      </c>
      <c r="I82" s="34">
        <f>(IF(COUNTIF('课表'!$K$148:$K$310,B82)&gt;=2,1,COUNTIF('课表'!$K$148:$K$310,B82))+IF(COUNTIF('课表'!$L$148:$L$310,B82)&gt;=2,1,COUNTIF('课表'!$L$148:$L$310,B82))+IF(COUNTIF('课表'!$M$148:$M$310,B82)&gt;=2,1,COUNTIF('课表'!$M$148:$M$310,B82))+IF(COUNTIF('课表'!$N$148:$N$310,B82)&gt;=2,1,COUNTIF('课表'!$N$148:$N$310,B82)))*2</f>
        <v>0</v>
      </c>
      <c r="J82" s="30">
        <f>(IF(COUNTIF('课表'!$O$148:$O$310,B82)&gt;=2,1,COUNTIF('课表'!$O$148:$O$310,B82))+IF(COUNTIF('课表'!$P$148:$P$310,B82)&gt;=2,1,COUNTIF('课表'!$P$148:$P$310,B82))+IF(COUNTIF('课表'!$Q$148:$Q$310,B82)&gt;=2,1,COUNTIF('课表'!$Q$148:$Q$310,B82))+IF(COUNTIF('课表'!$R$148:$R$310,B82)&gt;=2,1,COUNTIF('课表'!$R$148:$R$310,B82)))*2</f>
        <v>0</v>
      </c>
      <c r="K82" s="30">
        <f>(IF(COUNTIF('课表'!$S$148:$S$310,B82)&gt;=2,1,COUNTIF('课表'!$S$148:$S$310,B82))+IF(COUNTIF('课表'!$T$148:$T$310,B82)&gt;=2,1,COUNTIF('课表'!$T$148:$T$310,B82)))*2</f>
        <v>0</v>
      </c>
      <c r="L82" s="30">
        <f>(IF(COUNTIF('课表'!$U$148:$U$310,B82)&gt;=2,1,COUNTIF('课表'!$U$148:$U$310,B82))+IF(COUNTIF('课表'!$V$148:$V$310,B82)&gt;=2,1,COUNTIF('课表'!$V$148:$V$310,B82))+IF(COUNTIF('课表'!$W$148:$W$310,B82)&gt;=2,1,COUNTIF('课表'!$W$148:$W$310,B82))+IF(COUNTIF('课表'!$X$148:$X$310,B82)&gt;=2,1,COUNTIF('课表'!$X$148:$X$310,B82)))*2</f>
        <v>4</v>
      </c>
      <c r="M82" s="30">
        <f>(IF(COUNTIF('课表'!$Y$148:$Y$310,B82)&gt;=2,1,COUNTIF('课表'!$Y$148:$Y$310,B82))+IF(COUNTIF('课表'!$Z$148:$Z$310,B82)&gt;=2,1,COUNTIF('课表'!$Z$148:$Z$310,B82))+IF(COUNTIF('课表'!$AA$148:$AA$310,B82)&gt;=2,1,COUNTIF('课表'!$AA$148:$AA$310,B82))+IF(COUNTIF('课表'!$AB$148:$AB$310,B82)&gt;=2,1,COUNTIF('课表'!$AB$148:$AB$310,B82)))*2</f>
        <v>0</v>
      </c>
      <c r="N82" s="30">
        <f t="shared" si="3"/>
        <v>8</v>
      </c>
    </row>
    <row r="83" spans="1:14" ht="19.5" customHeight="1">
      <c r="A83" s="28">
        <v>81</v>
      </c>
      <c r="B83" s="29" t="s">
        <v>1153</v>
      </c>
      <c r="C83" s="5" t="str">
        <f>VLOOKUP(B83,'教师基础数据'!$B$2:$G4598,3,FALSE)</f>
        <v>商贸系</v>
      </c>
      <c r="D83" s="5" t="str">
        <f>VLOOKUP(B83,'教师基础数据'!$B$2:$G4598,4,FALSE)</f>
        <v>兼职</v>
      </c>
      <c r="E83" s="5" t="str">
        <f>VLOOKUP(B83,'教师基础数据'!$B$2:$G4598,5,FALSE)</f>
        <v>旅游管理教研室</v>
      </c>
      <c r="F83" s="28">
        <f t="shared" si="2"/>
        <v>1</v>
      </c>
      <c r="G83" s="30">
        <f>(IF(COUNTIF('课表'!$C$148:$C$310,B83)&gt;=2,1,COUNTIF('课表'!$C$148:$C$310,B83))+IF(COUNTIF('课表'!$D$148:$D$310,B83)&gt;=2,1,COUNTIF('课表'!D$148:$D$310,B83))+IF(COUNTIF('课表'!$E$148:$E$310,B83)&gt;=2,1,COUNTIF('课表'!$E$148:$E$310,B83))+IF(COUNTIF('课表'!$F$148:$F$310,B83)&gt;=2,1,COUNTIF('课表'!$F$148:$F$310,B83)))*2</f>
        <v>0</v>
      </c>
      <c r="H83" s="30">
        <f>(IF(COUNTIF('课表'!$G$148:$G$310,B83)&gt;=2,1,COUNTIF('课表'!$G$148:$G$310,B83))+IF(COUNTIF('课表'!$H$148:$H$310,B83)&gt;=2,1,COUNTIF('课表'!$H$148:$H$310,B83))+IF(COUNTIF('课表'!$I$148:$I$310,B83)&gt;=2,1,COUNTIF('课表'!$I$148:$I$310,B83))+IF(COUNTIF('课表'!$J$148:$J$310,B83)&gt;=2,1,COUNTIF('课表'!$J$148:$J$310,B83)))*2</f>
        <v>0</v>
      </c>
      <c r="I83" s="34">
        <f>(IF(COUNTIF('课表'!$K$148:$K$310,B83)&gt;=2,1,COUNTIF('课表'!$K$148:$K$310,B83))+IF(COUNTIF('课表'!$L$148:$L$310,B83)&gt;=2,1,COUNTIF('课表'!$L$148:$L$310,B83))+IF(COUNTIF('课表'!$M$148:$M$310,B83)&gt;=2,1,COUNTIF('课表'!$M$148:$M$310,B83))+IF(COUNTIF('课表'!$N$148:$N$310,B83)&gt;=2,1,COUNTIF('课表'!$N$148:$N$310,B83)))*2</f>
        <v>4</v>
      </c>
      <c r="J83" s="30">
        <f>(IF(COUNTIF('课表'!$O$148:$O$310,B83)&gt;=2,1,COUNTIF('课表'!$O$148:$O$310,B83))+IF(COUNTIF('课表'!$P$148:$P$310,B83)&gt;=2,1,COUNTIF('课表'!$P$148:$P$310,B83))+IF(COUNTIF('课表'!$Q$148:$Q$310,B83)&gt;=2,1,COUNTIF('课表'!$Q$148:$Q$310,B83))+IF(COUNTIF('课表'!$R$148:$R$310,B83)&gt;=2,1,COUNTIF('课表'!$R$148:$R$310,B83)))*2</f>
        <v>0</v>
      </c>
      <c r="K83" s="30">
        <f>(IF(COUNTIF('课表'!$S$148:$S$310,B83)&gt;=2,1,COUNTIF('课表'!$S$148:$S$310,B83))+IF(COUNTIF('课表'!$T$148:$T$310,B83)&gt;=2,1,COUNTIF('课表'!$T$148:$T$310,B83)))*2</f>
        <v>0</v>
      </c>
      <c r="L83" s="30">
        <f>(IF(COUNTIF('课表'!$U$148:$U$310,B83)&gt;=2,1,COUNTIF('课表'!$U$148:$U$310,B83))+IF(COUNTIF('课表'!$V$148:$V$310,B83)&gt;=2,1,COUNTIF('课表'!$V$148:$V$310,B83))+IF(COUNTIF('课表'!$W$148:$W$310,B83)&gt;=2,1,COUNTIF('课表'!$W$148:$W$310,B83))+IF(COUNTIF('课表'!$X$148:$X$310,B83)&gt;=2,1,COUNTIF('课表'!$X$148:$X$310,B83)))*2</f>
        <v>0</v>
      </c>
      <c r="M83" s="30">
        <f>(IF(COUNTIF('课表'!$Y$148:$Y$310,B83)&gt;=2,1,COUNTIF('课表'!$Y$148:$Y$310,B83))+IF(COUNTIF('课表'!$Z$148:$Z$310,B83)&gt;=2,1,COUNTIF('课表'!$Z$148:$Z$310,B83))+IF(COUNTIF('课表'!$AA$148:$AA$310,B83)&gt;=2,1,COUNTIF('课表'!$AA$148:$AA$310,B83))+IF(COUNTIF('课表'!$AB$148:$AB$310,B83)&gt;=2,1,COUNTIF('课表'!$AB$148:$AB$310,B83)))*2</f>
        <v>0</v>
      </c>
      <c r="N83" s="30">
        <f t="shared" si="3"/>
        <v>4</v>
      </c>
    </row>
    <row r="84" spans="1:14" ht="19.5" customHeight="1">
      <c r="A84" s="28">
        <v>82</v>
      </c>
      <c r="B84" s="29" t="s">
        <v>1093</v>
      </c>
      <c r="C84" s="5" t="str">
        <f>VLOOKUP(B84,'教师基础数据'!$B$2:$G4486,3,FALSE)</f>
        <v>商贸系</v>
      </c>
      <c r="D84" s="5" t="str">
        <f>VLOOKUP(B84,'教师基础数据'!$B$2:$G4713,4,FALSE)</f>
        <v>兼职</v>
      </c>
      <c r="E84" s="5" t="str">
        <f>VLOOKUP(B84,'教师基础数据'!$B$2:$G4498,5,FALSE)</f>
        <v>旅游管理教研室</v>
      </c>
      <c r="F84" s="28">
        <f t="shared" si="2"/>
        <v>2</v>
      </c>
      <c r="G84" s="30">
        <f>(IF(COUNTIF('课表'!$C$148:$C$310,B84)&gt;=2,1,COUNTIF('课表'!$C$148:$C$310,B84))+IF(COUNTIF('课表'!$D$148:$D$310,B84)&gt;=2,1,COUNTIF('课表'!D$148:$D$310,B84))+IF(COUNTIF('课表'!$E$148:$E$310,B84)&gt;=2,1,COUNTIF('课表'!$E$148:$E$310,B84))+IF(COUNTIF('课表'!$F$148:$F$310,B84)&gt;=2,1,COUNTIF('课表'!$F$148:$F$310,B84)))*2</f>
        <v>0</v>
      </c>
      <c r="H84" s="30">
        <f>(IF(COUNTIF('课表'!$G$148:$G$310,B84)&gt;=2,1,COUNTIF('课表'!$G$148:$G$310,B84))+IF(COUNTIF('课表'!$H$148:$H$310,B84)&gt;=2,1,COUNTIF('课表'!$H$148:$H$310,B84))+IF(COUNTIF('课表'!$I$148:$I$310,B84)&gt;=2,1,COUNTIF('课表'!$I$148:$I$310,B84))+IF(COUNTIF('课表'!$J$148:$J$310,B84)&gt;=2,1,COUNTIF('课表'!$J$148:$J$310,B84)))*2</f>
        <v>2</v>
      </c>
      <c r="I84" s="34">
        <f>(IF(COUNTIF('课表'!$K$148:$K$310,B84)&gt;=2,1,COUNTIF('课表'!$K$148:$K$310,B84))+IF(COUNTIF('课表'!$L$148:$L$310,B84)&gt;=2,1,COUNTIF('课表'!$L$148:$L$310,B84))+IF(COUNTIF('课表'!$M$148:$M$310,B84)&gt;=2,1,COUNTIF('课表'!$M$148:$M$310,B84))+IF(COUNTIF('课表'!$N$148:$N$310,B84)&gt;=2,1,COUNTIF('课表'!$N$148:$N$310,B84)))*2</f>
        <v>0</v>
      </c>
      <c r="J84" s="30">
        <f>(IF(COUNTIF('课表'!$O$148:$O$310,B84)&gt;=2,1,COUNTIF('课表'!$O$148:$O$310,B84))+IF(COUNTIF('课表'!$P$148:$P$310,B84)&gt;=2,1,COUNTIF('课表'!$P$148:$P$310,B84))+IF(COUNTIF('课表'!$Q$148:$Q$310,B84)&gt;=2,1,COUNTIF('课表'!$Q$148:$Q$310,B84))+IF(COUNTIF('课表'!$R$148:$R$310,B84)&gt;=2,1,COUNTIF('课表'!$R$148:$R$310,B84)))*2</f>
        <v>4</v>
      </c>
      <c r="K84" s="30">
        <f>(IF(COUNTIF('课表'!$S$148:$S$310,B84)&gt;=2,1,COUNTIF('课表'!$S$148:$S$310,B84))+IF(COUNTIF('课表'!$T$148:$T$310,B84)&gt;=2,1,COUNTIF('课表'!$T$148:$T$310,B84)))*2</f>
        <v>0</v>
      </c>
      <c r="L84" s="30">
        <f>(IF(COUNTIF('课表'!$U$148:$U$310,B84)&gt;=2,1,COUNTIF('课表'!$U$148:$U$310,B84))+IF(COUNTIF('课表'!$V$148:$V$310,B84)&gt;=2,1,COUNTIF('课表'!$V$148:$V$310,B84))+IF(COUNTIF('课表'!$W$148:$W$310,B84)&gt;=2,1,COUNTIF('课表'!$W$148:$W$310,B84))+IF(COUNTIF('课表'!$X$148:$X$310,B84)&gt;=2,1,COUNTIF('课表'!$X$148:$X$310,B84)))*2</f>
        <v>0</v>
      </c>
      <c r="M84" s="30">
        <f>(IF(COUNTIF('课表'!$Y$148:$Y$310,B84)&gt;=2,1,COUNTIF('课表'!$Y$148:$Y$310,B84))+IF(COUNTIF('课表'!$Z$148:$Z$310,B84)&gt;=2,1,COUNTIF('课表'!$Z$148:$Z$310,B84))+IF(COUNTIF('课表'!$AA$148:$AA$310,B84)&gt;=2,1,COUNTIF('课表'!$AA$148:$AA$310,B84))+IF(COUNTIF('课表'!$AB$148:$AB$310,B84)&gt;=2,1,COUNTIF('课表'!$AB$148:$AB$310,B84)))*2</f>
        <v>0</v>
      </c>
      <c r="N84" s="30">
        <f t="shared" si="3"/>
        <v>6</v>
      </c>
    </row>
    <row r="85" spans="1:14" ht="19.5" customHeight="1">
      <c r="A85" s="28">
        <v>83</v>
      </c>
      <c r="B85" s="29" t="s">
        <v>1001</v>
      </c>
      <c r="C85" s="5" t="str">
        <f>VLOOKUP(B85,'教师基础数据'!$B$2:$G4612,3,FALSE)</f>
        <v>商贸系</v>
      </c>
      <c r="D85" s="5" t="str">
        <f>VLOOKUP(B85,'教师基础数据'!$B$2:$G4612,4,FALSE)</f>
        <v>专职</v>
      </c>
      <c r="E85" s="5" t="str">
        <f>VLOOKUP(B85,'教师基础数据'!$B$2:$G4612,5,FALSE)</f>
        <v>会计教研室</v>
      </c>
      <c r="F85" s="28">
        <f t="shared" si="2"/>
        <v>4</v>
      </c>
      <c r="G85" s="30">
        <f>(IF(COUNTIF('课表'!$C$148:$C$310,B85)&gt;=2,1,COUNTIF('课表'!$C$148:$C$310,B85))+IF(COUNTIF('课表'!$D$148:$D$310,B85)&gt;=2,1,COUNTIF('课表'!D$148:$D$310,B85))+IF(COUNTIF('课表'!$E$148:$E$310,B85)&gt;=2,1,COUNTIF('课表'!$E$148:$E$310,B85))+IF(COUNTIF('课表'!$F$148:$F$310,B85)&gt;=2,1,COUNTIF('课表'!$F$148:$F$310,B85)))*2</f>
        <v>4</v>
      </c>
      <c r="H85" s="30">
        <f>(IF(COUNTIF('课表'!$G$148:$G$310,B85)&gt;=2,1,COUNTIF('课表'!$G$148:$G$310,B85))+IF(COUNTIF('课表'!$H$148:$H$310,B85)&gt;=2,1,COUNTIF('课表'!$H$148:$H$310,B85))+IF(COUNTIF('课表'!$I$148:$I$310,B85)&gt;=2,1,COUNTIF('课表'!$I$148:$I$310,B85))+IF(COUNTIF('课表'!$J$148:$J$310,B85)&gt;=2,1,COUNTIF('课表'!$J$148:$J$310,B85)))*2</f>
        <v>6</v>
      </c>
      <c r="I85" s="34">
        <f>(IF(COUNTIF('课表'!$K$148:$K$310,B85)&gt;=2,1,COUNTIF('课表'!$K$148:$K$310,B85))+IF(COUNTIF('课表'!$L$148:$L$310,B85)&gt;=2,1,COUNTIF('课表'!$L$148:$L$310,B85))+IF(COUNTIF('课表'!$M$148:$M$310,B85)&gt;=2,1,COUNTIF('课表'!$M$148:$M$310,B85))+IF(COUNTIF('课表'!$N$148:$N$310,B85)&gt;=2,1,COUNTIF('课表'!$N$148:$N$310,B85)))*2</f>
        <v>4</v>
      </c>
      <c r="J85" s="30">
        <f>(IF(COUNTIF('课表'!$O$148:$O$310,B85)&gt;=2,1,COUNTIF('课表'!$O$148:$O$310,B85))+IF(COUNTIF('课表'!$P$148:$P$310,B85)&gt;=2,1,COUNTIF('课表'!$P$148:$P$310,B85))+IF(COUNTIF('课表'!$Q$148:$Q$310,B85)&gt;=2,1,COUNTIF('课表'!$Q$148:$Q$310,B85))+IF(COUNTIF('课表'!$R$148:$R$310,B85)&gt;=2,1,COUNTIF('课表'!$R$148:$R$310,B85)))*2</f>
        <v>8</v>
      </c>
      <c r="K85" s="30">
        <f>(IF(COUNTIF('课表'!$S$148:$S$310,B85)&gt;=2,1,COUNTIF('课表'!$S$148:$S$310,B85))+IF(COUNTIF('课表'!$T$148:$T$310,B85)&gt;=2,1,COUNTIF('课表'!$T$148:$T$310,B85)))*2</f>
        <v>0</v>
      </c>
      <c r="L85" s="30">
        <f>(IF(COUNTIF('课表'!$U$148:$U$310,B85)&gt;=2,1,COUNTIF('课表'!$U$148:$U$310,B85))+IF(COUNTIF('课表'!$V$148:$V$310,B85)&gt;=2,1,COUNTIF('课表'!$V$148:$V$310,B85))+IF(COUNTIF('课表'!$W$148:$W$310,B85)&gt;=2,1,COUNTIF('课表'!$W$148:$W$310,B85))+IF(COUNTIF('课表'!$X$148:$X$310,B85)&gt;=2,1,COUNTIF('课表'!$X$148:$X$310,B85)))*2</f>
        <v>0</v>
      </c>
      <c r="M85" s="30">
        <f>(IF(COUNTIF('课表'!$Y$148:$Y$310,B85)&gt;=2,1,COUNTIF('课表'!$Y$148:$Y$310,B85))+IF(COUNTIF('课表'!$Z$148:$Z$310,B85)&gt;=2,1,COUNTIF('课表'!$Z$148:$Z$310,B85))+IF(COUNTIF('课表'!$AA$148:$AA$310,B85)&gt;=2,1,COUNTIF('课表'!$AA$148:$AA$310,B85))+IF(COUNTIF('课表'!$AB$148:$AB$310,B85)&gt;=2,1,COUNTIF('课表'!$AB$148:$AB$310,B85)))*2</f>
        <v>0</v>
      </c>
      <c r="N85" s="30">
        <f t="shared" si="3"/>
        <v>22</v>
      </c>
    </row>
    <row r="86" spans="1:14" ht="19.5" customHeight="1">
      <c r="A86" s="28">
        <v>84</v>
      </c>
      <c r="B86" s="29" t="s">
        <v>1290</v>
      </c>
      <c r="C86" s="5" t="str">
        <f>VLOOKUP(B86,'教师基础数据'!$B$2:$G4729,3,FALSE)</f>
        <v>商贸系</v>
      </c>
      <c r="D86" s="5" t="str">
        <f>VLOOKUP(B86,'教师基础数据'!$B$2:$G4729,4,FALSE)</f>
        <v>专职</v>
      </c>
      <c r="E86" s="5" t="str">
        <f>VLOOKUP(B86,'教师基础数据'!$B$2:$G4729,5,FALSE)</f>
        <v>会计教研室</v>
      </c>
      <c r="F86" s="28">
        <f t="shared" si="2"/>
        <v>5</v>
      </c>
      <c r="G86" s="30">
        <f>(IF(COUNTIF('课表'!$C$148:$C$310,B86)&gt;=2,1,COUNTIF('课表'!$C$148:$C$310,B86))+IF(COUNTIF('课表'!$D$148:$D$310,B86)&gt;=2,1,COUNTIF('课表'!D$148:$D$310,B86))+IF(COUNTIF('课表'!$E$148:$E$310,B86)&gt;=2,1,COUNTIF('课表'!$E$148:$E$310,B86))+IF(COUNTIF('课表'!$F$148:$F$310,B86)&gt;=2,1,COUNTIF('课表'!$F$148:$F$310,B86)))*2</f>
        <v>4</v>
      </c>
      <c r="H86" s="30">
        <f>(IF(COUNTIF('课表'!$G$148:$G$310,B86)&gt;=2,1,COUNTIF('课表'!$G$148:$G$310,B86))+IF(COUNTIF('课表'!$H$148:$H$310,B86)&gt;=2,1,COUNTIF('课表'!$H$148:$H$310,B86))+IF(COUNTIF('课表'!$I$148:$I$310,B86)&gt;=2,1,COUNTIF('课表'!$I$148:$I$310,B86))+IF(COUNTIF('课表'!$J$148:$J$310,B86)&gt;=2,1,COUNTIF('课表'!$J$148:$J$310,B86)))*2</f>
        <v>4</v>
      </c>
      <c r="I86" s="34">
        <f>(IF(COUNTIF('课表'!$K$148:$K$310,B86)&gt;=2,1,COUNTIF('课表'!$K$148:$K$310,B86))+IF(COUNTIF('课表'!$L$148:$L$310,B86)&gt;=2,1,COUNTIF('课表'!$L$148:$L$310,B86))+IF(COUNTIF('课表'!$M$148:$M$310,B86)&gt;=2,1,COUNTIF('课表'!$M$148:$M$310,B86))+IF(COUNTIF('课表'!$N$148:$N$310,B86)&gt;=2,1,COUNTIF('课表'!$N$148:$N$310,B86)))*2</f>
        <v>4</v>
      </c>
      <c r="J86" s="30">
        <f>(IF(COUNTIF('课表'!$O$148:$O$310,B86)&gt;=2,1,COUNTIF('课表'!$O$148:$O$310,B86))+IF(COUNTIF('课表'!$P$148:$P$310,B86)&gt;=2,1,COUNTIF('课表'!$P$148:$P$310,B86))+IF(COUNTIF('课表'!$Q$148:$Q$310,B86)&gt;=2,1,COUNTIF('课表'!$Q$148:$Q$310,B86))+IF(COUNTIF('课表'!$R$148:$R$310,B86)&gt;=2,1,COUNTIF('课表'!$R$148:$R$310,B86)))*2</f>
        <v>4</v>
      </c>
      <c r="K86" s="30">
        <f>(IF(COUNTIF('课表'!$S$148:$S$310,B86)&gt;=2,1,COUNTIF('课表'!$S$148:$S$310,B86))+IF(COUNTIF('课表'!$T$148:$T$310,B86)&gt;=2,1,COUNTIF('课表'!$T$148:$T$310,B86)))*2</f>
        <v>4</v>
      </c>
      <c r="L86" s="30">
        <f>(IF(COUNTIF('课表'!$U$148:$U$310,B86)&gt;=2,1,COUNTIF('课表'!$U$148:$U$310,B86))+IF(COUNTIF('课表'!$V$148:$V$310,B86)&gt;=2,1,COUNTIF('课表'!$V$148:$V$310,B86))+IF(COUNTIF('课表'!$W$148:$W$310,B86)&gt;=2,1,COUNTIF('课表'!$W$148:$W$310,B86))+IF(COUNTIF('课表'!$X$148:$X$310,B86)&gt;=2,1,COUNTIF('课表'!$X$148:$X$310,B86)))*2</f>
        <v>0</v>
      </c>
      <c r="M86" s="30">
        <f>(IF(COUNTIF('课表'!$Y$148:$Y$310,B86)&gt;=2,1,COUNTIF('课表'!$Y$148:$Y$310,B86))+IF(COUNTIF('课表'!$Z$148:$Z$310,B86)&gt;=2,1,COUNTIF('课表'!$Z$148:$Z$310,B86))+IF(COUNTIF('课表'!$AA$148:$AA$310,B86)&gt;=2,1,COUNTIF('课表'!$AA$148:$AA$310,B86))+IF(COUNTIF('课表'!$AB$148:$AB$310,B86)&gt;=2,1,COUNTIF('课表'!$AB$148:$AB$310,B86)))*2</f>
        <v>0</v>
      </c>
      <c r="N86" s="30">
        <f t="shared" si="3"/>
        <v>20</v>
      </c>
    </row>
    <row r="87" spans="1:14" ht="19.5" customHeight="1">
      <c r="A87" s="28">
        <v>85</v>
      </c>
      <c r="B87" s="29" t="s">
        <v>1147</v>
      </c>
      <c r="C87" s="5" t="str">
        <f>VLOOKUP(B87,'教师基础数据'!$B$2:$G4619,3,FALSE)</f>
        <v>商贸系</v>
      </c>
      <c r="D87" s="5" t="str">
        <f>VLOOKUP(B87,'教师基础数据'!$B$2:$G4619,4,FALSE)</f>
        <v>专职</v>
      </c>
      <c r="E87" s="5" t="str">
        <f>VLOOKUP(B87,'教师基础数据'!$B$2:$G4619,5,FALSE)</f>
        <v>会计教研室</v>
      </c>
      <c r="F87" s="28">
        <f t="shared" si="2"/>
        <v>4</v>
      </c>
      <c r="G87" s="30">
        <f>(IF(COUNTIF('课表'!$C$148:$C$310,B87)&gt;=2,1,COUNTIF('课表'!$C$148:$C$310,B87))+IF(COUNTIF('课表'!$D$148:$D$310,B87)&gt;=2,1,COUNTIF('课表'!D$148:$D$310,B87))+IF(COUNTIF('课表'!$E$148:$E$310,B87)&gt;=2,1,COUNTIF('课表'!$E$148:$E$310,B87))+IF(COUNTIF('课表'!$F$148:$F$310,B87)&gt;=2,1,COUNTIF('课表'!$F$148:$F$310,B87)))*2</f>
        <v>4</v>
      </c>
      <c r="H87" s="30">
        <f>(IF(COUNTIF('课表'!$G$148:$G$310,B87)&gt;=2,1,COUNTIF('课表'!$G$148:$G$310,B87))+IF(COUNTIF('课表'!$H$148:$H$310,B87)&gt;=2,1,COUNTIF('课表'!$H$148:$H$310,B87))+IF(COUNTIF('课表'!$I$148:$I$310,B87)&gt;=2,1,COUNTIF('课表'!$I$148:$I$310,B87))+IF(COUNTIF('课表'!$J$148:$J$310,B87)&gt;=2,1,COUNTIF('课表'!$J$148:$J$310,B87)))*2</f>
        <v>4</v>
      </c>
      <c r="I87" s="34">
        <f>(IF(COUNTIF('课表'!$K$148:$K$310,B87)&gt;=2,1,COUNTIF('课表'!$K$148:$K$310,B87))+IF(COUNTIF('课表'!$L$148:$L$310,B87)&gt;=2,1,COUNTIF('课表'!$L$148:$L$310,B87))+IF(COUNTIF('课表'!$M$148:$M$310,B87)&gt;=2,1,COUNTIF('课表'!$M$148:$M$310,B87))+IF(COUNTIF('课表'!$N$148:$N$310,B87)&gt;=2,1,COUNTIF('课表'!$N$148:$N$310,B87)))*2</f>
        <v>0</v>
      </c>
      <c r="J87" s="30">
        <f>(IF(COUNTIF('课表'!$O$148:$O$310,B87)&gt;=2,1,COUNTIF('课表'!$O$148:$O$310,B87))+IF(COUNTIF('课表'!$P$148:$P$310,B87)&gt;=2,1,COUNTIF('课表'!$P$148:$P$310,B87))+IF(COUNTIF('课表'!$Q$148:$Q$310,B87)&gt;=2,1,COUNTIF('课表'!$Q$148:$Q$310,B87))+IF(COUNTIF('课表'!$R$148:$R$310,B87)&gt;=2,1,COUNTIF('课表'!$R$148:$R$310,B87)))*2</f>
        <v>4</v>
      </c>
      <c r="K87" s="30">
        <f>(IF(COUNTIF('课表'!$S$148:$S$310,B87)&gt;=2,1,COUNTIF('课表'!$S$148:$S$310,B87))+IF(COUNTIF('课表'!$T$148:$T$310,B87)&gt;=2,1,COUNTIF('课表'!$T$148:$T$310,B87)))*2</f>
        <v>0</v>
      </c>
      <c r="L87" s="30">
        <f>(IF(COUNTIF('课表'!$U$148:$U$310,B87)&gt;=2,1,COUNTIF('课表'!$U$148:$U$310,B87))+IF(COUNTIF('课表'!$V$148:$V$310,B87)&gt;=2,1,COUNTIF('课表'!$V$148:$V$310,B87))+IF(COUNTIF('课表'!$W$148:$W$310,B87)&gt;=2,1,COUNTIF('课表'!$W$148:$W$310,B87))+IF(COUNTIF('课表'!$X$148:$X$310,B87)&gt;=2,1,COUNTIF('课表'!$X$148:$X$310,B87)))*2</f>
        <v>8</v>
      </c>
      <c r="M87" s="30">
        <f>(IF(COUNTIF('课表'!$Y$148:$Y$310,B87)&gt;=2,1,COUNTIF('课表'!$Y$148:$Y$310,B87))+IF(COUNTIF('课表'!$Z$148:$Z$310,B87)&gt;=2,1,COUNTIF('课表'!$Z$148:$Z$310,B87))+IF(COUNTIF('课表'!$AA$148:$AA$310,B87)&gt;=2,1,COUNTIF('课表'!$AA$148:$AA$310,B87))+IF(COUNTIF('课表'!$AB$148:$AB$310,B87)&gt;=2,1,COUNTIF('课表'!$AB$148:$AB$310,B87)))*2</f>
        <v>0</v>
      </c>
      <c r="N87" s="30">
        <f t="shared" si="3"/>
        <v>20</v>
      </c>
    </row>
    <row r="88" spans="1:14" ht="19.5" customHeight="1">
      <c r="A88" s="28">
        <v>86</v>
      </c>
      <c r="B88" s="29" t="s">
        <v>1109</v>
      </c>
      <c r="C88" s="5" t="str">
        <f>VLOOKUP(B88,'教师基础数据'!$B$2:$G4739,3,FALSE)</f>
        <v>商贸系</v>
      </c>
      <c r="D88" s="5" t="str">
        <f>VLOOKUP(B88,'教师基础数据'!$B$2:$G4739,4,FALSE)</f>
        <v>专职</v>
      </c>
      <c r="E88" s="5" t="str">
        <f>VLOOKUP(B88,'教师基础数据'!$B$2:$G4739,5,FALSE)</f>
        <v>会计教研室</v>
      </c>
      <c r="F88" s="28">
        <f t="shared" si="2"/>
        <v>4</v>
      </c>
      <c r="G88" s="30">
        <f>(IF(COUNTIF('课表'!$C$148:$C$310,B88)&gt;=2,1,COUNTIF('课表'!$C$148:$C$310,B88))+IF(COUNTIF('课表'!$D$148:$D$310,B88)&gt;=2,1,COUNTIF('课表'!D$148:$D$310,B88))+IF(COUNTIF('课表'!$E$148:$E$310,B88)&gt;=2,1,COUNTIF('课表'!$E$148:$E$310,B88))+IF(COUNTIF('课表'!$F$148:$F$310,B88)&gt;=2,1,COUNTIF('课表'!$F$148:$F$310,B88)))*2</f>
        <v>4</v>
      </c>
      <c r="H88" s="30">
        <f>(IF(COUNTIF('课表'!$G$148:$G$310,B88)&gt;=2,1,COUNTIF('课表'!$G$148:$G$310,B88))+IF(COUNTIF('课表'!$H$148:$H$310,B88)&gt;=2,1,COUNTIF('课表'!$H$148:$H$310,B88))+IF(COUNTIF('课表'!$I$148:$I$310,B88)&gt;=2,1,COUNTIF('课表'!$I$148:$I$310,B88))+IF(COUNTIF('课表'!$J$148:$J$310,B88)&gt;=2,1,COUNTIF('课表'!$J$148:$J$310,B88)))*2</f>
        <v>4</v>
      </c>
      <c r="I88" s="34">
        <f>(IF(COUNTIF('课表'!$K$148:$K$310,B88)&gt;=2,1,COUNTIF('课表'!$K$148:$K$310,B88))+IF(COUNTIF('课表'!$L$148:$L$310,B88)&gt;=2,1,COUNTIF('课表'!$L$148:$L$310,B88))+IF(COUNTIF('课表'!$M$148:$M$310,B88)&gt;=2,1,COUNTIF('课表'!$M$148:$M$310,B88))+IF(COUNTIF('课表'!$N$148:$N$310,B88)&gt;=2,1,COUNTIF('课表'!$N$148:$N$310,B88)))*2</f>
        <v>4</v>
      </c>
      <c r="J88" s="30">
        <f>(IF(COUNTIF('课表'!$O$148:$O$310,B88)&gt;=2,1,COUNTIF('课表'!$O$148:$O$310,B88))+IF(COUNTIF('课表'!$P$148:$P$310,B88)&gt;=2,1,COUNTIF('课表'!$P$148:$P$310,B88))+IF(COUNTIF('课表'!$Q$148:$Q$310,B88)&gt;=2,1,COUNTIF('课表'!$Q$148:$Q$310,B88))+IF(COUNTIF('课表'!$R$148:$R$310,B88)&gt;=2,1,COUNTIF('课表'!$R$148:$R$310,B88)))*2</f>
        <v>0</v>
      </c>
      <c r="K88" s="30">
        <f>(IF(COUNTIF('课表'!$S$148:$S$310,B88)&gt;=2,1,COUNTIF('课表'!$S$148:$S$310,B88))+IF(COUNTIF('课表'!$T$148:$T$310,B88)&gt;=2,1,COUNTIF('课表'!$T$148:$T$310,B88)))*2</f>
        <v>0</v>
      </c>
      <c r="L88" s="30">
        <f>(IF(COUNTIF('课表'!$U$148:$U$310,B88)&gt;=2,1,COUNTIF('课表'!$U$148:$U$310,B88))+IF(COUNTIF('课表'!$V$148:$V$310,B88)&gt;=2,1,COUNTIF('课表'!$V$148:$V$310,B88))+IF(COUNTIF('课表'!$W$148:$W$310,B88)&gt;=2,1,COUNTIF('课表'!$W$148:$W$310,B88))+IF(COUNTIF('课表'!$X$148:$X$310,B88)&gt;=2,1,COUNTIF('课表'!$X$148:$X$310,B88)))*2</f>
        <v>4</v>
      </c>
      <c r="M88" s="30">
        <f>(IF(COUNTIF('课表'!$Y$148:$Y$310,B88)&gt;=2,1,COUNTIF('课表'!$Y$148:$Y$310,B88))+IF(COUNTIF('课表'!$Z$148:$Z$310,B88)&gt;=2,1,COUNTIF('课表'!$Z$148:$Z$310,B88))+IF(COUNTIF('课表'!$AA$148:$AA$310,B88)&gt;=2,1,COUNTIF('课表'!$AA$148:$AA$310,B88))+IF(COUNTIF('课表'!$AB$148:$AB$310,B88)&gt;=2,1,COUNTIF('课表'!$AB$148:$AB$310,B88)))*2</f>
        <v>0</v>
      </c>
      <c r="N88" s="30">
        <f t="shared" si="3"/>
        <v>16</v>
      </c>
    </row>
    <row r="89" spans="1:14" ht="19.5" customHeight="1">
      <c r="A89" s="28">
        <v>87</v>
      </c>
      <c r="B89" s="29" t="s">
        <v>1150</v>
      </c>
      <c r="C89" s="5" t="str">
        <f>VLOOKUP(B89,'教师基础数据'!$B$2:$G4672,3,FALSE)</f>
        <v>商贸系</v>
      </c>
      <c r="D89" s="5" t="str">
        <f>VLOOKUP(B89,'教师基础数据'!$B$2:$G4672,4,FALSE)</f>
        <v>专职</v>
      </c>
      <c r="E89" s="5" t="str">
        <f>VLOOKUP(B89,'教师基础数据'!$B$2:$G4672,5,FALSE)</f>
        <v>会计教研室</v>
      </c>
      <c r="F89" s="28">
        <f t="shared" si="2"/>
        <v>5</v>
      </c>
      <c r="G89" s="30">
        <f>(IF(COUNTIF('课表'!$C$148:$C$310,B89)&gt;=2,1,COUNTIF('课表'!$C$148:$C$310,B89))+IF(COUNTIF('课表'!$D$148:$D$310,B89)&gt;=2,1,COUNTIF('课表'!D$148:$D$310,B89))+IF(COUNTIF('课表'!$E$148:$E$310,B89)&gt;=2,1,COUNTIF('课表'!$E$148:$E$310,B89))+IF(COUNTIF('课表'!$F$148:$F$310,B89)&gt;=2,1,COUNTIF('课表'!$F$148:$F$310,B89)))*2</f>
        <v>4</v>
      </c>
      <c r="H89" s="30">
        <f>(IF(COUNTIF('课表'!$G$148:$G$310,B89)&gt;=2,1,COUNTIF('课表'!$G$148:$G$310,B89))+IF(COUNTIF('课表'!$H$148:$H$310,B89)&gt;=2,1,COUNTIF('课表'!$H$148:$H$310,B89))+IF(COUNTIF('课表'!$I$148:$I$310,B89)&gt;=2,1,COUNTIF('课表'!$I$148:$I$310,B89))+IF(COUNTIF('课表'!$J$148:$J$310,B89)&gt;=2,1,COUNTIF('课表'!$J$148:$J$310,B89)))*2</f>
        <v>0</v>
      </c>
      <c r="I89" s="34">
        <f>(IF(COUNTIF('课表'!$K$148:$K$310,B89)&gt;=2,1,COUNTIF('课表'!$K$148:$K$310,B89))+IF(COUNTIF('课表'!$L$148:$L$310,B89)&gt;=2,1,COUNTIF('课表'!$L$148:$L$310,B89))+IF(COUNTIF('课表'!$M$148:$M$310,B89)&gt;=2,1,COUNTIF('课表'!$M$148:$M$310,B89))+IF(COUNTIF('课表'!$N$148:$N$310,B89)&gt;=2,1,COUNTIF('课表'!$N$148:$N$310,B89)))*2</f>
        <v>4</v>
      </c>
      <c r="J89" s="30">
        <f>(IF(COUNTIF('课表'!$O$148:$O$310,B89)&gt;=2,1,COUNTIF('课表'!$O$148:$O$310,B89))+IF(COUNTIF('课表'!$P$148:$P$310,B89)&gt;=2,1,COUNTIF('课表'!$P$148:$P$310,B89))+IF(COUNTIF('课表'!$Q$148:$Q$310,B89)&gt;=2,1,COUNTIF('课表'!$Q$148:$Q$310,B89))+IF(COUNTIF('课表'!$R$148:$R$310,B89)&gt;=2,1,COUNTIF('课表'!$R$148:$R$310,B89)))*2</f>
        <v>4</v>
      </c>
      <c r="K89" s="30">
        <f>(IF(COUNTIF('课表'!$S$148:$S$310,B89)&gt;=2,1,COUNTIF('课表'!$S$148:$S$310,B89))+IF(COUNTIF('课表'!$T$148:$T$310,B89)&gt;=2,1,COUNTIF('课表'!$T$148:$T$310,B89)))*2</f>
        <v>4</v>
      </c>
      <c r="L89" s="30">
        <f>(IF(COUNTIF('课表'!$U$148:$U$310,B89)&gt;=2,1,COUNTIF('课表'!$U$148:$U$310,B89))+IF(COUNTIF('课表'!$V$148:$V$310,B89)&gt;=2,1,COUNTIF('课表'!$V$148:$V$310,B89))+IF(COUNTIF('课表'!$W$148:$W$310,B89)&gt;=2,1,COUNTIF('课表'!$W$148:$W$310,B89))+IF(COUNTIF('课表'!$X$148:$X$310,B89)&gt;=2,1,COUNTIF('课表'!$X$148:$X$310,B89)))*2</f>
        <v>0</v>
      </c>
      <c r="M89" s="30">
        <f>(IF(COUNTIF('课表'!$Y$148:$Y$310,B89)&gt;=2,1,COUNTIF('课表'!$Y$148:$Y$310,B89))+IF(COUNTIF('课表'!$Z$148:$Z$310,B89)&gt;=2,1,COUNTIF('课表'!$Z$148:$Z$310,B89))+IF(COUNTIF('课表'!$AA$148:$AA$310,B89)&gt;=2,1,COUNTIF('课表'!$AA$148:$AA$310,B89))+IF(COUNTIF('课表'!$AB$148:$AB$310,B89)&gt;=2,1,COUNTIF('课表'!$AB$148:$AB$310,B89)))*2</f>
        <v>4</v>
      </c>
      <c r="N89" s="30">
        <f t="shared" si="3"/>
        <v>20</v>
      </c>
    </row>
    <row r="90" spans="1:14" ht="19.5" customHeight="1">
      <c r="A90" s="28">
        <v>88</v>
      </c>
      <c r="B90" s="29" t="s">
        <v>1067</v>
      </c>
      <c r="C90" s="5" t="str">
        <f>VLOOKUP(B90,'教师基础数据'!$B$2:$G4546,3,FALSE)</f>
        <v>商贸系</v>
      </c>
      <c r="D90" s="5" t="str">
        <f>VLOOKUP(B90,'教师基础数据'!$B$2:$G4546,4,FALSE)</f>
        <v>专职</v>
      </c>
      <c r="E90" s="5" t="str">
        <f>VLOOKUP(B90,'教师基础数据'!$B$2:$G4546,5,FALSE)</f>
        <v>会计教研室</v>
      </c>
      <c r="F90" s="28">
        <f t="shared" si="2"/>
        <v>5</v>
      </c>
      <c r="G90" s="30">
        <f>(IF(COUNTIF('课表'!$C$148:$C$310,B90)&gt;=2,1,COUNTIF('课表'!$C$148:$C$310,B90))+IF(COUNTIF('课表'!$D$148:$D$310,B90)&gt;=2,1,COUNTIF('课表'!D$148:$D$310,B90))+IF(COUNTIF('课表'!$E$148:$E$310,B90)&gt;=2,1,COUNTIF('课表'!$E$148:$E$310,B90))+IF(COUNTIF('课表'!$F$148:$F$310,B90)&gt;=2,1,COUNTIF('课表'!$F$148:$F$310,B90)))*2</f>
        <v>4</v>
      </c>
      <c r="H90" s="30">
        <f>(IF(COUNTIF('课表'!$G$148:$G$310,B90)&gt;=2,1,COUNTIF('课表'!$G$148:$G$310,B90))+IF(COUNTIF('课表'!$H$148:$H$310,B90)&gt;=2,1,COUNTIF('课表'!$H$148:$H$310,B90))+IF(COUNTIF('课表'!$I$148:$I$310,B90)&gt;=2,1,COUNTIF('课表'!$I$148:$I$310,B90))+IF(COUNTIF('课表'!$J$148:$J$310,B90)&gt;=2,1,COUNTIF('课表'!$J$148:$J$310,B90)))*2</f>
        <v>4</v>
      </c>
      <c r="I90" s="34">
        <f>(IF(COUNTIF('课表'!$K$148:$K$310,B90)&gt;=2,1,COUNTIF('课表'!$K$148:$K$310,B90))+IF(COUNTIF('课表'!$L$148:$L$310,B90)&gt;=2,1,COUNTIF('课表'!$L$148:$L$310,B90))+IF(COUNTIF('课表'!$M$148:$M$310,B90)&gt;=2,1,COUNTIF('课表'!$M$148:$M$310,B90))+IF(COUNTIF('课表'!$N$148:$N$310,B90)&gt;=2,1,COUNTIF('课表'!$N$148:$N$310,B90)))*2</f>
        <v>4</v>
      </c>
      <c r="J90" s="30">
        <f>(IF(COUNTIF('课表'!$O$148:$O$310,B90)&gt;=2,1,COUNTIF('课表'!$O$148:$O$310,B90))+IF(COUNTIF('课表'!$P$148:$P$310,B90)&gt;=2,1,COUNTIF('课表'!$P$148:$P$310,B90))+IF(COUNTIF('课表'!$Q$148:$Q$310,B90)&gt;=2,1,COUNTIF('课表'!$Q$148:$Q$310,B90))+IF(COUNTIF('课表'!$R$148:$R$310,B90)&gt;=2,1,COUNTIF('课表'!$R$148:$R$310,B90)))*2</f>
        <v>4</v>
      </c>
      <c r="K90" s="30">
        <f>(IF(COUNTIF('课表'!$S$148:$S$310,B90)&gt;=2,1,COUNTIF('课表'!$S$148:$S$310,B90))+IF(COUNTIF('课表'!$T$148:$T$310,B90)&gt;=2,1,COUNTIF('课表'!$T$148:$T$310,B90)))*2</f>
        <v>0</v>
      </c>
      <c r="L90" s="30">
        <f>(IF(COUNTIF('课表'!$U$148:$U$310,B90)&gt;=2,1,COUNTIF('课表'!$U$148:$U$310,B90))+IF(COUNTIF('课表'!$V$148:$V$310,B90)&gt;=2,1,COUNTIF('课表'!$V$148:$V$310,B90))+IF(COUNTIF('课表'!$W$148:$W$310,B90)&gt;=2,1,COUNTIF('课表'!$W$148:$W$310,B90))+IF(COUNTIF('课表'!$X$148:$X$310,B90)&gt;=2,1,COUNTIF('课表'!$X$148:$X$310,B90)))*2</f>
        <v>4</v>
      </c>
      <c r="M90" s="30">
        <f>(IF(COUNTIF('课表'!$Y$148:$Y$310,B90)&gt;=2,1,COUNTIF('课表'!$Y$148:$Y$310,B90))+IF(COUNTIF('课表'!$Z$148:$Z$310,B90)&gt;=2,1,COUNTIF('课表'!$Z$148:$Z$310,B90))+IF(COUNTIF('课表'!$AA$148:$AA$310,B90)&gt;=2,1,COUNTIF('课表'!$AA$148:$AA$310,B90))+IF(COUNTIF('课表'!$AB$148:$AB$310,B90)&gt;=2,1,COUNTIF('课表'!$AB$148:$AB$310,B90)))*2</f>
        <v>0</v>
      </c>
      <c r="N90" s="30">
        <f t="shared" si="3"/>
        <v>20</v>
      </c>
    </row>
    <row r="91" spans="1:14" ht="19.5" customHeight="1">
      <c r="A91" s="28">
        <v>89</v>
      </c>
      <c r="B91" s="31" t="s">
        <v>1052</v>
      </c>
      <c r="C91" s="5" t="str">
        <f>VLOOKUP(B91,'教师基础数据'!$B$2:$G4493,3,FALSE)</f>
        <v>商贸系</v>
      </c>
      <c r="D91" s="5" t="str">
        <f>VLOOKUP(B91,'教师基础数据'!$B$2:$G4720,4,FALSE)</f>
        <v>专职</v>
      </c>
      <c r="E91" s="5" t="str">
        <f>VLOOKUP(B91,'教师基础数据'!$B$2:$G4470,5,FALSE)</f>
        <v>会计教研室</v>
      </c>
      <c r="F91" s="28">
        <f t="shared" si="2"/>
        <v>4</v>
      </c>
      <c r="G91" s="30">
        <f>(IF(COUNTIF('课表'!$C$148:$C$310,B91)&gt;=2,1,COUNTIF('课表'!$C$148:$C$310,B91))+IF(COUNTIF('课表'!$D$148:$D$310,B91)&gt;=2,1,COUNTIF('课表'!D$148:$D$310,B91))+IF(COUNTIF('课表'!$E$148:$E$310,B91)&gt;=2,1,COUNTIF('课表'!$E$148:$E$310,B91))+IF(COUNTIF('课表'!$F$148:$F$310,B91)&gt;=2,1,COUNTIF('课表'!$F$148:$F$310,B91)))*2</f>
        <v>4</v>
      </c>
      <c r="H91" s="30">
        <f>(IF(COUNTIF('课表'!$G$148:$G$310,B91)&gt;=2,1,COUNTIF('课表'!$G$148:$G$310,B91))+IF(COUNTIF('课表'!$H$148:$H$310,B91)&gt;=2,1,COUNTIF('课表'!$H$148:$H$310,B91))+IF(COUNTIF('课表'!$I$148:$I$310,B91)&gt;=2,1,COUNTIF('课表'!$I$148:$I$310,B91))+IF(COUNTIF('课表'!$J$148:$J$310,B91)&gt;=2,1,COUNTIF('课表'!$J$148:$J$310,B91)))*2</f>
        <v>4</v>
      </c>
      <c r="I91" s="34">
        <f>(IF(COUNTIF('课表'!$K$148:$K$310,B91)&gt;=2,1,COUNTIF('课表'!$K$148:$K$310,B91))+IF(COUNTIF('课表'!$L$148:$L$310,B91)&gt;=2,1,COUNTIF('课表'!$L$148:$L$310,B91))+IF(COUNTIF('课表'!$M$148:$M$310,B91)&gt;=2,1,COUNTIF('课表'!$M$148:$M$310,B91))+IF(COUNTIF('课表'!$N$148:$N$310,B91)&gt;=2,1,COUNTIF('课表'!$N$148:$N$310,B91)))*2</f>
        <v>4</v>
      </c>
      <c r="J91" s="30">
        <f>(IF(COUNTIF('课表'!$O$148:$O$310,B91)&gt;=2,1,COUNTIF('课表'!$O$148:$O$310,B91))+IF(COUNTIF('课表'!$P$148:$P$310,B91)&gt;=2,1,COUNTIF('课表'!$P$148:$P$310,B91))+IF(COUNTIF('课表'!$Q$148:$Q$310,B91)&gt;=2,1,COUNTIF('课表'!$Q$148:$Q$310,B91))+IF(COUNTIF('课表'!$R$148:$R$310,B91)&gt;=2,1,COUNTIF('课表'!$R$148:$R$310,B91)))*2</f>
        <v>4</v>
      </c>
      <c r="K91" s="30">
        <f>(IF(COUNTIF('课表'!$S$148:$S$310,B91)&gt;=2,1,COUNTIF('课表'!$S$148:$S$310,B91))+IF(COUNTIF('课表'!$T$148:$T$310,B91)&gt;=2,1,COUNTIF('课表'!$T$148:$T$310,B91)))*2</f>
        <v>0</v>
      </c>
      <c r="L91" s="30">
        <f>(IF(COUNTIF('课表'!$U$148:$U$310,B91)&gt;=2,1,COUNTIF('课表'!$U$148:$U$310,B91))+IF(COUNTIF('课表'!$V$148:$V$310,B91)&gt;=2,1,COUNTIF('课表'!$V$148:$V$310,B91))+IF(COUNTIF('课表'!$W$148:$W$310,B91)&gt;=2,1,COUNTIF('课表'!$W$148:$W$310,B91))+IF(COUNTIF('课表'!$X$148:$X$310,B91)&gt;=2,1,COUNTIF('课表'!$X$148:$X$310,B91)))*2</f>
        <v>0</v>
      </c>
      <c r="M91" s="30">
        <f>(IF(COUNTIF('课表'!$Y$148:$Y$310,B91)&gt;=2,1,COUNTIF('课表'!$Y$148:$Y$310,B91))+IF(COUNTIF('课表'!$Z$148:$Z$310,B91)&gt;=2,1,COUNTIF('课表'!$Z$148:$Z$310,B91))+IF(COUNTIF('课表'!$AA$148:$AA$310,B91)&gt;=2,1,COUNTIF('课表'!$AA$148:$AA$310,B91))+IF(COUNTIF('课表'!$AB$148:$AB$310,B91)&gt;=2,1,COUNTIF('课表'!$AB$148:$AB$310,B91)))*2</f>
        <v>0</v>
      </c>
      <c r="N91" s="30">
        <f t="shared" si="3"/>
        <v>16</v>
      </c>
    </row>
    <row r="92" spans="1:14" ht="19.5" customHeight="1">
      <c r="A92" s="28">
        <v>90</v>
      </c>
      <c r="B92" s="29" t="s">
        <v>1006</v>
      </c>
      <c r="C92" s="5" t="str">
        <f>VLOOKUP(B92,'教师基础数据'!$B$2:$G4707,3,FALSE)</f>
        <v>商贸系</v>
      </c>
      <c r="D92" s="5" t="str">
        <f>VLOOKUP(B92,'教师基础数据'!$B$2:$G4707,4,FALSE)</f>
        <v>专职</v>
      </c>
      <c r="E92" s="5" t="str">
        <f>VLOOKUP(B92,'教师基础数据'!$B$2:$G4707,5,FALSE)</f>
        <v>会计教研室</v>
      </c>
      <c r="F92" s="28">
        <f t="shared" si="2"/>
        <v>4</v>
      </c>
      <c r="G92" s="30">
        <f>(IF(COUNTIF('课表'!$C$148:$C$310,B92)&gt;=2,1,COUNTIF('课表'!$C$148:$C$310,B92))+IF(COUNTIF('课表'!$D$148:$D$310,B92)&gt;=2,1,COUNTIF('课表'!D$148:$D$310,B92))+IF(COUNTIF('课表'!$E$148:$E$310,B92)&gt;=2,1,COUNTIF('课表'!$E$148:$E$310,B92))+IF(COUNTIF('课表'!$F$148:$F$310,B92)&gt;=2,1,COUNTIF('课表'!$F$148:$F$310,B92)))*2</f>
        <v>4</v>
      </c>
      <c r="H92" s="30">
        <f>(IF(COUNTIF('课表'!$G$148:$G$310,B92)&gt;=2,1,COUNTIF('课表'!$G$148:$G$310,B92))+IF(COUNTIF('课表'!$H$148:$H$310,B92)&gt;=2,1,COUNTIF('课表'!$H$148:$H$310,B92))+IF(COUNTIF('课表'!$I$148:$I$310,B92)&gt;=2,1,COUNTIF('课表'!$I$148:$I$310,B92))+IF(COUNTIF('课表'!$J$148:$J$310,B92)&gt;=2,1,COUNTIF('课表'!$J$148:$J$310,B92)))*2</f>
        <v>4</v>
      </c>
      <c r="I92" s="34">
        <f>(IF(COUNTIF('课表'!$K$148:$K$310,B92)&gt;=2,1,COUNTIF('课表'!$K$148:$K$310,B92))+IF(COUNTIF('课表'!$L$148:$L$310,B92)&gt;=2,1,COUNTIF('课表'!$L$148:$L$310,B92))+IF(COUNTIF('课表'!$M$148:$M$310,B92)&gt;=2,1,COUNTIF('课表'!$M$148:$M$310,B92))+IF(COUNTIF('课表'!$N$148:$N$310,B92)&gt;=2,1,COUNTIF('课表'!$N$148:$N$310,B92)))*2</f>
        <v>4</v>
      </c>
      <c r="J92" s="30">
        <f>(IF(COUNTIF('课表'!$O$148:$O$310,B92)&gt;=2,1,COUNTIF('课表'!$O$148:$O$310,B92))+IF(COUNTIF('课表'!$P$148:$P$310,B92)&gt;=2,1,COUNTIF('课表'!$P$148:$P$310,B92))+IF(COUNTIF('课表'!$Q$148:$Q$310,B92)&gt;=2,1,COUNTIF('课表'!$Q$148:$Q$310,B92))+IF(COUNTIF('课表'!$R$148:$R$310,B92)&gt;=2,1,COUNTIF('课表'!$R$148:$R$310,B92)))*2</f>
        <v>8</v>
      </c>
      <c r="K92" s="30">
        <f>(IF(COUNTIF('课表'!$S$148:$S$310,B92)&gt;=2,1,COUNTIF('课表'!$S$148:$S$310,B92))+IF(COUNTIF('课表'!$T$148:$T$310,B92)&gt;=2,1,COUNTIF('课表'!$T$148:$T$310,B92)))*2</f>
        <v>0</v>
      </c>
      <c r="L92" s="30">
        <f>(IF(COUNTIF('课表'!$U$148:$U$310,B92)&gt;=2,1,COUNTIF('课表'!$U$148:$U$310,B92))+IF(COUNTIF('课表'!$V$148:$V$310,B92)&gt;=2,1,COUNTIF('课表'!$V$148:$V$310,B92))+IF(COUNTIF('课表'!$W$148:$W$310,B92)&gt;=2,1,COUNTIF('课表'!$W$148:$W$310,B92))+IF(COUNTIF('课表'!$X$148:$X$310,B92)&gt;=2,1,COUNTIF('课表'!$X$148:$X$310,B92)))*2</f>
        <v>0</v>
      </c>
      <c r="M92" s="30">
        <f>(IF(COUNTIF('课表'!$Y$148:$Y$310,B92)&gt;=2,1,COUNTIF('课表'!$Y$148:$Y$310,B92))+IF(COUNTIF('课表'!$Z$148:$Z$310,B92)&gt;=2,1,COUNTIF('课表'!$Z$148:$Z$310,B92))+IF(COUNTIF('课表'!$AA$148:$AA$310,B92)&gt;=2,1,COUNTIF('课表'!$AA$148:$AA$310,B92))+IF(COUNTIF('课表'!$AB$148:$AB$310,B92)&gt;=2,1,COUNTIF('课表'!$AB$148:$AB$310,B92)))*2</f>
        <v>0</v>
      </c>
      <c r="N92" s="30">
        <f t="shared" si="3"/>
        <v>20</v>
      </c>
    </row>
    <row r="93" spans="1:14" ht="19.5" customHeight="1">
      <c r="A93" s="28">
        <v>91</v>
      </c>
      <c r="B93" s="29" t="s">
        <v>1063</v>
      </c>
      <c r="C93" s="5" t="str">
        <f>VLOOKUP(B93,'教师基础数据'!$B$2:$G4611,3,FALSE)</f>
        <v>商贸系</v>
      </c>
      <c r="D93" s="5" t="str">
        <f>VLOOKUP(B93,'教师基础数据'!$B$2:$G4611,4,FALSE)</f>
        <v>专职</v>
      </c>
      <c r="E93" s="5" t="str">
        <f>VLOOKUP(B93,'教师基础数据'!$B$2:$G4611,5,FALSE)</f>
        <v>会计教研室</v>
      </c>
      <c r="F93" s="28">
        <f t="shared" si="2"/>
        <v>4</v>
      </c>
      <c r="G93" s="30">
        <f>(IF(COUNTIF('课表'!$C$148:$C$310,B93)&gt;=2,1,COUNTIF('课表'!$C$148:$C$310,B93))+IF(COUNTIF('课表'!$D$148:$D$310,B93)&gt;=2,1,COUNTIF('课表'!D$148:$D$310,B93))+IF(COUNTIF('课表'!$E$148:$E$310,B93)&gt;=2,1,COUNTIF('课表'!$E$148:$E$310,B93))+IF(COUNTIF('课表'!$F$148:$F$310,B93)&gt;=2,1,COUNTIF('课表'!$F$148:$F$310,B93)))*2</f>
        <v>4</v>
      </c>
      <c r="H93" s="30">
        <f>(IF(COUNTIF('课表'!$G$148:$G$310,B93)&gt;=2,1,COUNTIF('课表'!$G$148:$G$310,B93))+IF(COUNTIF('课表'!$H$148:$H$310,B93)&gt;=2,1,COUNTIF('课表'!$H$148:$H$310,B93))+IF(COUNTIF('课表'!$I$148:$I$310,B93)&gt;=2,1,COUNTIF('课表'!$I$148:$I$310,B93))+IF(COUNTIF('课表'!$J$148:$J$310,B93)&gt;=2,1,COUNTIF('课表'!$J$148:$J$310,B93)))*2</f>
        <v>0</v>
      </c>
      <c r="I93" s="34">
        <f>(IF(COUNTIF('课表'!$K$148:$K$310,B93)&gt;=2,1,COUNTIF('课表'!$K$148:$K$310,B93))+IF(COUNTIF('课表'!$L$148:$L$310,B93)&gt;=2,1,COUNTIF('课表'!$L$148:$L$310,B93))+IF(COUNTIF('课表'!$M$148:$M$310,B93)&gt;=2,1,COUNTIF('课表'!$M$148:$M$310,B93))+IF(COUNTIF('课表'!$N$148:$N$310,B93)&gt;=2,1,COUNTIF('课表'!$N$148:$N$310,B93)))*2</f>
        <v>0</v>
      </c>
      <c r="J93" s="30">
        <f>(IF(COUNTIF('课表'!$O$148:$O$310,B93)&gt;=2,1,COUNTIF('课表'!$O$148:$O$310,B93))+IF(COUNTIF('课表'!$P$148:$P$310,B93)&gt;=2,1,COUNTIF('课表'!$P$148:$P$310,B93))+IF(COUNTIF('课表'!$Q$148:$Q$310,B93)&gt;=2,1,COUNTIF('课表'!$Q$148:$Q$310,B93))+IF(COUNTIF('课表'!$R$148:$R$310,B93)&gt;=2,1,COUNTIF('课表'!$R$148:$R$310,B93)))*2</f>
        <v>4</v>
      </c>
      <c r="K93" s="30">
        <f>(IF(COUNTIF('课表'!$S$148:$S$310,B93)&gt;=2,1,COUNTIF('课表'!$S$148:$S$310,B93))+IF(COUNTIF('课表'!$T$148:$T$310,B93)&gt;=2,1,COUNTIF('课表'!$T$148:$T$310,B93)))*2</f>
        <v>0</v>
      </c>
      <c r="L93" s="30">
        <f>(IF(COUNTIF('课表'!$U$148:$U$310,B93)&gt;=2,1,COUNTIF('课表'!$U$148:$U$310,B93))+IF(COUNTIF('课表'!$V$148:$V$310,B93)&gt;=2,1,COUNTIF('课表'!$V$148:$V$310,B93))+IF(COUNTIF('课表'!$W$148:$W$310,B93)&gt;=2,1,COUNTIF('课表'!$W$148:$W$310,B93))+IF(COUNTIF('课表'!$X$148:$X$310,B93)&gt;=2,1,COUNTIF('课表'!$X$148:$X$310,B93)))*2</f>
        <v>4</v>
      </c>
      <c r="M93" s="30">
        <f>(IF(COUNTIF('课表'!$Y$148:$Y$310,B93)&gt;=2,1,COUNTIF('课表'!$Y$148:$Y$310,B93))+IF(COUNTIF('课表'!$Z$148:$Z$310,B93)&gt;=2,1,COUNTIF('课表'!$Z$148:$Z$310,B93))+IF(COUNTIF('课表'!$AA$148:$AA$310,B93)&gt;=2,1,COUNTIF('课表'!$AA$148:$AA$310,B93))+IF(COUNTIF('课表'!$AB$148:$AB$310,B93)&gt;=2,1,COUNTIF('课表'!$AB$148:$AB$310,B93)))*2</f>
        <v>4</v>
      </c>
      <c r="N93" s="30">
        <f t="shared" si="3"/>
        <v>16</v>
      </c>
    </row>
    <row r="94" spans="1:14" ht="19.5" customHeight="1">
      <c r="A94" s="28">
        <v>92</v>
      </c>
      <c r="B94" s="31" t="s">
        <v>1282</v>
      </c>
      <c r="C94" s="5" t="str">
        <f>VLOOKUP(B94,'教师基础数据'!$B$2:$G4495,3,FALSE)</f>
        <v>商贸系</v>
      </c>
      <c r="D94" s="5" t="str">
        <f>VLOOKUP(B94,'教师基础数据'!$B$2:$G4722,4,FALSE)</f>
        <v>专职</v>
      </c>
      <c r="E94" s="5" t="str">
        <f>VLOOKUP(B94,'教师基础数据'!$B$2:$G4472,5,FALSE)</f>
        <v>会计教研室</v>
      </c>
      <c r="F94" s="28">
        <f t="shared" si="2"/>
        <v>4</v>
      </c>
      <c r="G94" s="30">
        <f>(IF(COUNTIF('课表'!$C$148:$C$310,B94)&gt;=2,1,COUNTIF('课表'!$C$148:$C$310,B94))+IF(COUNTIF('课表'!$D$148:$D$310,B94)&gt;=2,1,COUNTIF('课表'!D$148:$D$310,B94))+IF(COUNTIF('课表'!$E$148:$E$310,B94)&gt;=2,1,COUNTIF('课表'!$E$148:$E$310,B94))+IF(COUNTIF('课表'!$F$148:$F$310,B94)&gt;=2,1,COUNTIF('课表'!$F$148:$F$310,B94)))*2</f>
        <v>0</v>
      </c>
      <c r="H94" s="30">
        <f>(IF(COUNTIF('课表'!$G$148:$G$310,B94)&gt;=2,1,COUNTIF('课表'!$G$148:$G$310,B94))+IF(COUNTIF('课表'!$H$148:$H$310,B94)&gt;=2,1,COUNTIF('课表'!$H$148:$H$310,B94))+IF(COUNTIF('课表'!$I$148:$I$310,B94)&gt;=2,1,COUNTIF('课表'!$I$148:$I$310,B94))+IF(COUNTIF('课表'!$J$148:$J$310,B94)&gt;=2,1,COUNTIF('课表'!$J$148:$J$310,B94)))*2</f>
        <v>4</v>
      </c>
      <c r="I94" s="34">
        <f>(IF(COUNTIF('课表'!$K$148:$K$310,B94)&gt;=2,1,COUNTIF('课表'!$K$148:$K$310,B94))+IF(COUNTIF('课表'!$L$148:$L$310,B94)&gt;=2,1,COUNTIF('课表'!$L$148:$L$310,B94))+IF(COUNTIF('课表'!$M$148:$M$310,B94)&gt;=2,1,COUNTIF('课表'!$M$148:$M$310,B94))+IF(COUNTIF('课表'!$N$148:$N$310,B94)&gt;=2,1,COUNTIF('课表'!$N$148:$N$310,B94)))*2</f>
        <v>0</v>
      </c>
      <c r="J94" s="30">
        <f>(IF(COUNTIF('课表'!$O$148:$O$310,B94)&gt;=2,1,COUNTIF('课表'!$O$148:$O$310,B94))+IF(COUNTIF('课表'!$P$148:$P$310,B94)&gt;=2,1,COUNTIF('课表'!$P$148:$P$310,B94))+IF(COUNTIF('课表'!$Q$148:$Q$310,B94)&gt;=2,1,COUNTIF('课表'!$Q$148:$Q$310,B94))+IF(COUNTIF('课表'!$R$148:$R$310,B94)&gt;=2,1,COUNTIF('课表'!$R$148:$R$310,B94)))*2</f>
        <v>8</v>
      </c>
      <c r="K94" s="30">
        <f>(IF(COUNTIF('课表'!$S$148:$S$310,B94)&gt;=2,1,COUNTIF('课表'!$S$148:$S$310,B94))+IF(COUNTIF('课表'!$T$148:$T$310,B94)&gt;=2,1,COUNTIF('课表'!$T$148:$T$310,B94)))*2</f>
        <v>0</v>
      </c>
      <c r="L94" s="30">
        <f>(IF(COUNTIF('课表'!$U$148:$U$310,B94)&gt;=2,1,COUNTIF('课表'!$U$148:$U$310,B94))+IF(COUNTIF('课表'!$V$148:$V$310,B94)&gt;=2,1,COUNTIF('课表'!$V$148:$V$310,B94))+IF(COUNTIF('课表'!$W$148:$W$310,B94)&gt;=2,1,COUNTIF('课表'!$W$148:$W$310,B94))+IF(COUNTIF('课表'!$X$148:$X$310,B94)&gt;=2,1,COUNTIF('课表'!$X$148:$X$310,B94)))*2</f>
        <v>4</v>
      </c>
      <c r="M94" s="30">
        <f>(IF(COUNTIF('课表'!$Y$148:$Y$310,B94)&gt;=2,1,COUNTIF('课表'!$Y$148:$Y$310,B94))+IF(COUNTIF('课表'!$Z$148:$Z$310,B94)&gt;=2,1,COUNTIF('课表'!$Z$148:$Z$310,B94))+IF(COUNTIF('课表'!$AA$148:$AA$310,B94)&gt;=2,1,COUNTIF('课表'!$AA$148:$AA$310,B94))+IF(COUNTIF('课表'!$AB$148:$AB$310,B94)&gt;=2,1,COUNTIF('课表'!$AB$148:$AB$310,B94)))*2</f>
        <v>4</v>
      </c>
      <c r="N94" s="30">
        <f t="shared" si="3"/>
        <v>20</v>
      </c>
    </row>
    <row r="95" spans="1:14" ht="19.5" customHeight="1">
      <c r="A95" s="28">
        <v>93</v>
      </c>
      <c r="B95" s="29" t="s">
        <v>1112</v>
      </c>
      <c r="C95" s="5" t="str">
        <f>VLOOKUP(B95,'教师基础数据'!$B$2:$G4543,3,FALSE)</f>
        <v>商贸系</v>
      </c>
      <c r="D95" s="5" t="str">
        <f>VLOOKUP(B95,'教师基础数据'!$B$2:$G4543,4,FALSE)</f>
        <v>外聘</v>
      </c>
      <c r="E95" s="5" t="str">
        <f>VLOOKUP(B95,'教师基础数据'!$B$2:$G4543,5,FALSE)</f>
        <v>会计教研室</v>
      </c>
      <c r="F95" s="28">
        <f t="shared" si="2"/>
        <v>5</v>
      </c>
      <c r="G95" s="30">
        <f>(IF(COUNTIF('课表'!$C$148:$C$310,B95)&gt;=2,1,COUNTIF('课表'!$C$148:$C$310,B95))+IF(COUNTIF('课表'!$D$148:$D$310,B95)&gt;=2,1,COUNTIF('课表'!D$148:$D$310,B95))+IF(COUNTIF('课表'!$E$148:$E$310,B95)&gt;=2,1,COUNTIF('课表'!$E$148:$E$310,B95))+IF(COUNTIF('课表'!$F$148:$F$310,B95)&gt;=2,1,COUNTIF('课表'!$F$148:$F$310,B95)))*2</f>
        <v>8</v>
      </c>
      <c r="H95" s="30">
        <f>(IF(COUNTIF('课表'!$G$148:$G$310,B95)&gt;=2,1,COUNTIF('课表'!$G$148:$G$310,B95))+IF(COUNTIF('课表'!$H$148:$H$310,B95)&gt;=2,1,COUNTIF('课表'!$H$148:$H$310,B95))+IF(COUNTIF('课表'!$I$148:$I$310,B95)&gt;=2,1,COUNTIF('课表'!$I$148:$I$310,B95))+IF(COUNTIF('课表'!$J$148:$J$310,B95)&gt;=2,1,COUNTIF('课表'!$J$148:$J$310,B95)))*2</f>
        <v>4</v>
      </c>
      <c r="I95" s="34">
        <f>(IF(COUNTIF('课表'!$K$148:$K$310,B95)&gt;=2,1,COUNTIF('课表'!$K$148:$K$310,B95))+IF(COUNTIF('课表'!$L$148:$L$310,B95)&gt;=2,1,COUNTIF('课表'!$L$148:$L$310,B95))+IF(COUNTIF('课表'!$M$148:$M$310,B95)&gt;=2,1,COUNTIF('课表'!$M$148:$M$310,B95))+IF(COUNTIF('课表'!$N$148:$N$310,B95)&gt;=2,1,COUNTIF('课表'!$N$148:$N$310,B95)))*2</f>
        <v>4</v>
      </c>
      <c r="J95" s="30">
        <f>(IF(COUNTIF('课表'!$O$148:$O$310,B95)&gt;=2,1,COUNTIF('课表'!$O$148:$O$310,B95))+IF(COUNTIF('课表'!$P$148:$P$310,B95)&gt;=2,1,COUNTIF('课表'!$P$148:$P$310,B95))+IF(COUNTIF('课表'!$Q$148:$Q$310,B95)&gt;=2,1,COUNTIF('课表'!$Q$148:$Q$310,B95))+IF(COUNTIF('课表'!$R$148:$R$310,B95)&gt;=2,1,COUNTIF('课表'!$R$148:$R$310,B95)))*2</f>
        <v>4</v>
      </c>
      <c r="K95" s="30">
        <f>(IF(COUNTIF('课表'!$S$148:$S$310,B95)&gt;=2,1,COUNTIF('课表'!$S$148:$S$310,B95))+IF(COUNTIF('课表'!$T$148:$T$310,B95)&gt;=2,1,COUNTIF('课表'!$T$148:$T$310,B95)))*2</f>
        <v>0</v>
      </c>
      <c r="L95" s="30">
        <f>(IF(COUNTIF('课表'!$U$148:$U$310,B95)&gt;=2,1,COUNTIF('课表'!$U$148:$U$310,B95))+IF(COUNTIF('课表'!$V$148:$V$310,B95)&gt;=2,1,COUNTIF('课表'!$V$148:$V$310,B95))+IF(COUNTIF('课表'!$W$148:$W$310,B95)&gt;=2,1,COUNTIF('课表'!$W$148:$W$310,B95))+IF(COUNTIF('课表'!$X$148:$X$310,B95)&gt;=2,1,COUNTIF('课表'!$X$148:$X$310,B95)))*2</f>
        <v>4</v>
      </c>
      <c r="M95" s="30">
        <f>(IF(COUNTIF('课表'!$Y$148:$Y$310,B95)&gt;=2,1,COUNTIF('课表'!$Y$148:$Y$310,B95))+IF(COUNTIF('课表'!$Z$148:$Z$310,B95)&gt;=2,1,COUNTIF('课表'!$Z$148:$Z$310,B95))+IF(COUNTIF('课表'!$AA$148:$AA$310,B95)&gt;=2,1,COUNTIF('课表'!$AA$148:$AA$310,B95))+IF(COUNTIF('课表'!$AB$148:$AB$310,B95)&gt;=2,1,COUNTIF('课表'!$AB$148:$AB$310,B95)))*2</f>
        <v>0</v>
      </c>
      <c r="N95" s="30">
        <f t="shared" si="3"/>
        <v>24</v>
      </c>
    </row>
    <row r="96" spans="1:14" ht="19.5" customHeight="1">
      <c r="A96" s="28">
        <v>94</v>
      </c>
      <c r="B96" s="31" t="s">
        <v>1065</v>
      </c>
      <c r="C96" s="5" t="str">
        <f>VLOOKUP(B96,'教师基础数据'!$B$2:$G4496,3,FALSE)</f>
        <v>商贸系</v>
      </c>
      <c r="D96" s="5" t="str">
        <f>VLOOKUP(B96,'教师基础数据'!$B$2:$G4723,4,FALSE)</f>
        <v>外聘</v>
      </c>
      <c r="E96" s="5" t="str">
        <f>VLOOKUP(B96,'教师基础数据'!$B$2:$G4473,5,FALSE)</f>
        <v>会计教研室</v>
      </c>
      <c r="F96" s="28">
        <f t="shared" si="2"/>
        <v>4</v>
      </c>
      <c r="G96" s="30">
        <f>(IF(COUNTIF('课表'!$C$148:$C$310,B96)&gt;=2,1,COUNTIF('课表'!$C$148:$C$310,B96))+IF(COUNTIF('课表'!$D$148:$D$310,B96)&gt;=2,1,COUNTIF('课表'!D$148:$D$310,B96))+IF(COUNTIF('课表'!$E$148:$E$310,B96)&gt;=2,1,COUNTIF('课表'!$E$148:$E$310,B96))+IF(COUNTIF('课表'!$F$148:$F$310,B96)&gt;=2,1,COUNTIF('课表'!$F$148:$F$310,B96)))*2</f>
        <v>0</v>
      </c>
      <c r="H96" s="30">
        <f>(IF(COUNTIF('课表'!$G$148:$G$310,B96)&gt;=2,1,COUNTIF('课表'!$G$148:$G$310,B96))+IF(COUNTIF('课表'!$H$148:$H$310,B96)&gt;=2,1,COUNTIF('课表'!$H$148:$H$310,B96))+IF(COUNTIF('课表'!$I$148:$I$310,B96)&gt;=2,1,COUNTIF('课表'!$I$148:$I$310,B96))+IF(COUNTIF('课表'!$J$148:$J$310,B96)&gt;=2,1,COUNTIF('课表'!$J$148:$J$310,B96)))*2</f>
        <v>8</v>
      </c>
      <c r="I96" s="34">
        <f>(IF(COUNTIF('课表'!$K$148:$K$310,B96)&gt;=2,1,COUNTIF('课表'!$K$148:$K$310,B96))+IF(COUNTIF('课表'!$L$148:$L$310,B96)&gt;=2,1,COUNTIF('课表'!$L$148:$L$310,B96))+IF(COUNTIF('课表'!$M$148:$M$310,B96)&gt;=2,1,COUNTIF('课表'!$M$148:$M$310,B96))+IF(COUNTIF('课表'!$N$148:$N$310,B96)&gt;=2,1,COUNTIF('课表'!$N$148:$N$310,B96)))*2</f>
        <v>8</v>
      </c>
      <c r="J96" s="30">
        <f>(IF(COUNTIF('课表'!$O$148:$O$310,B96)&gt;=2,1,COUNTIF('课表'!$O$148:$O$310,B96))+IF(COUNTIF('课表'!$P$148:$P$310,B96)&gt;=2,1,COUNTIF('课表'!$P$148:$P$310,B96))+IF(COUNTIF('课表'!$Q$148:$Q$310,B96)&gt;=2,1,COUNTIF('课表'!$Q$148:$Q$310,B96))+IF(COUNTIF('课表'!$R$148:$R$310,B96)&gt;=2,1,COUNTIF('课表'!$R$148:$R$310,B96)))*2</f>
        <v>4</v>
      </c>
      <c r="K96" s="30">
        <f>(IF(COUNTIF('课表'!$S$148:$S$310,B96)&gt;=2,1,COUNTIF('课表'!$S$148:$S$310,B96))+IF(COUNTIF('课表'!$T$148:$T$310,B96)&gt;=2,1,COUNTIF('课表'!$T$148:$T$310,B96)))*2</f>
        <v>0</v>
      </c>
      <c r="L96" s="30">
        <f>(IF(COUNTIF('课表'!$U$148:$U$310,B96)&gt;=2,1,COUNTIF('课表'!$U$148:$U$310,B96))+IF(COUNTIF('课表'!$V$148:$V$310,B96)&gt;=2,1,COUNTIF('课表'!$V$148:$V$310,B96))+IF(COUNTIF('课表'!$W$148:$W$310,B96)&gt;=2,1,COUNTIF('课表'!$W$148:$W$310,B96))+IF(COUNTIF('课表'!$X$148:$X$310,B96)&gt;=2,1,COUNTIF('课表'!$X$148:$X$310,B96)))*2</f>
        <v>4</v>
      </c>
      <c r="M96" s="30">
        <f>(IF(COUNTIF('课表'!$Y$148:$Y$310,B96)&gt;=2,1,COUNTIF('课表'!$Y$148:$Y$310,B96))+IF(COUNTIF('课表'!$Z$148:$Z$310,B96)&gt;=2,1,COUNTIF('课表'!$Z$148:$Z$310,B96))+IF(COUNTIF('课表'!$AA$148:$AA$310,B96)&gt;=2,1,COUNTIF('课表'!$AA$148:$AA$310,B96))+IF(COUNTIF('课表'!$AB$148:$AB$310,B96)&gt;=2,1,COUNTIF('课表'!$AB$148:$AB$310,B96)))*2</f>
        <v>0</v>
      </c>
      <c r="N96" s="30">
        <f t="shared" si="3"/>
        <v>24</v>
      </c>
    </row>
    <row r="97" spans="1:14" ht="19.5" customHeight="1">
      <c r="A97" s="28">
        <v>95</v>
      </c>
      <c r="B97" s="29" t="s">
        <v>1036</v>
      </c>
      <c r="C97" s="5" t="str">
        <f>VLOOKUP(B97,'教师基础数据'!$B$2:$G4626,3,FALSE)</f>
        <v>商贸系</v>
      </c>
      <c r="D97" s="5" t="str">
        <f>VLOOKUP(B97,'教师基础数据'!$B$2:$G4626,4,FALSE)</f>
        <v>兼职</v>
      </c>
      <c r="E97" s="5" t="str">
        <f>VLOOKUP(B97,'教师基础数据'!$B$2:$G4626,5,FALSE)</f>
        <v>会计教研室</v>
      </c>
      <c r="F97" s="28">
        <f t="shared" si="2"/>
        <v>3</v>
      </c>
      <c r="G97" s="30">
        <f>(IF(COUNTIF('课表'!$C$148:$C$310,B97)&gt;=2,1,COUNTIF('课表'!$C$148:$C$310,B97))+IF(COUNTIF('课表'!$D$148:$D$310,B97)&gt;=2,1,COUNTIF('课表'!D$148:$D$310,B97))+IF(COUNTIF('课表'!$E$148:$E$310,B97)&gt;=2,1,COUNTIF('课表'!$E$148:$E$310,B97))+IF(COUNTIF('课表'!$F$148:$F$310,B97)&gt;=2,1,COUNTIF('课表'!$F$148:$F$310,B97)))*2</f>
        <v>4</v>
      </c>
      <c r="H97" s="30">
        <f>(IF(COUNTIF('课表'!$G$148:$G$310,B97)&gt;=2,1,COUNTIF('课表'!$G$148:$G$310,B97))+IF(COUNTIF('课表'!$H$148:$H$310,B97)&gt;=2,1,COUNTIF('课表'!$H$148:$H$310,B97))+IF(COUNTIF('课表'!$I$148:$I$310,B97)&gt;=2,1,COUNTIF('课表'!$I$148:$I$310,B97))+IF(COUNTIF('课表'!$J$148:$J$310,B97)&gt;=2,1,COUNTIF('课表'!$J$148:$J$310,B97)))*2</f>
        <v>0</v>
      </c>
      <c r="I97" s="34">
        <f>(IF(COUNTIF('课表'!$K$148:$K$310,B97)&gt;=2,1,COUNTIF('课表'!$K$148:$K$310,B97))+IF(COUNTIF('课表'!$L$148:$L$310,B97)&gt;=2,1,COUNTIF('课表'!$L$148:$L$310,B97))+IF(COUNTIF('课表'!$M$148:$M$310,B97)&gt;=2,1,COUNTIF('课表'!$M$148:$M$310,B97))+IF(COUNTIF('课表'!$N$148:$N$310,B97)&gt;=2,1,COUNTIF('课表'!$N$148:$N$310,B97)))*2</f>
        <v>2</v>
      </c>
      <c r="J97" s="30">
        <f>(IF(COUNTIF('课表'!$O$148:$O$310,B97)&gt;=2,1,COUNTIF('课表'!$O$148:$O$310,B97))+IF(COUNTIF('课表'!$P$148:$P$310,B97)&gt;=2,1,COUNTIF('课表'!$P$148:$P$310,B97))+IF(COUNTIF('课表'!$Q$148:$Q$310,B97)&gt;=2,1,COUNTIF('课表'!$Q$148:$Q$310,B97))+IF(COUNTIF('课表'!$R$148:$R$310,B97)&gt;=2,1,COUNTIF('课表'!$R$148:$R$310,B97)))*2</f>
        <v>2</v>
      </c>
      <c r="K97" s="30">
        <f>(IF(COUNTIF('课表'!$S$148:$S$310,B97)&gt;=2,1,COUNTIF('课表'!$S$148:$S$310,B97))+IF(COUNTIF('课表'!$T$148:$T$310,B97)&gt;=2,1,COUNTIF('课表'!$T$148:$T$310,B97)))*2</f>
        <v>0</v>
      </c>
      <c r="L97" s="30">
        <f>(IF(COUNTIF('课表'!$U$148:$U$310,B97)&gt;=2,1,COUNTIF('课表'!$U$148:$U$310,B97))+IF(COUNTIF('课表'!$V$148:$V$310,B97)&gt;=2,1,COUNTIF('课表'!$V$148:$V$310,B97))+IF(COUNTIF('课表'!$W$148:$W$310,B97)&gt;=2,1,COUNTIF('课表'!$W$148:$W$310,B97))+IF(COUNTIF('课表'!$X$148:$X$310,B97)&gt;=2,1,COUNTIF('课表'!$X$148:$X$310,B97)))*2</f>
        <v>0</v>
      </c>
      <c r="M97" s="30">
        <f>(IF(COUNTIF('课表'!$Y$148:$Y$310,B97)&gt;=2,1,COUNTIF('课表'!$Y$148:$Y$310,B97))+IF(COUNTIF('课表'!$Z$148:$Z$310,B97)&gt;=2,1,COUNTIF('课表'!$Z$148:$Z$310,B97))+IF(COUNTIF('课表'!$AA$148:$AA$310,B97)&gt;=2,1,COUNTIF('课表'!$AA$148:$AA$310,B97))+IF(COUNTIF('课表'!$AB$148:$AB$310,B97)&gt;=2,1,COUNTIF('课表'!$AB$148:$AB$310,B97)))*2</f>
        <v>0</v>
      </c>
      <c r="N97" s="30">
        <f t="shared" si="3"/>
        <v>8</v>
      </c>
    </row>
    <row r="98" spans="1:14" ht="19.5" customHeight="1">
      <c r="A98" s="28">
        <v>96</v>
      </c>
      <c r="B98" s="29" t="s">
        <v>1600</v>
      </c>
      <c r="C98" s="5" t="str">
        <f>VLOOKUP(B98,'教师基础数据'!$B$2:$G4400,3,FALSE)</f>
        <v>人文系</v>
      </c>
      <c r="D98" s="5" t="str">
        <f>VLOOKUP(B98,'教师基础数据'!$B$2:$G4400,4,FALSE)</f>
        <v>专职</v>
      </c>
      <c r="E98" s="5" t="str">
        <f>VLOOKUP(B98,'教师基础数据'!$B$2:$G4400,5,FALSE)</f>
        <v>英语教研室</v>
      </c>
      <c r="F98" s="28">
        <f t="shared" si="2"/>
        <v>0</v>
      </c>
      <c r="G98" s="30">
        <f>(IF(COUNTIF('课表'!$C$148:$C$310,B98)&gt;=2,1,COUNTIF('课表'!$C$148:$C$310,B98))+IF(COUNTIF('课表'!$D$148:$D$310,B98)&gt;=2,1,COUNTIF('课表'!D$148:$D$310,B98))+IF(COUNTIF('课表'!$E$148:$E$310,B98)&gt;=2,1,COUNTIF('课表'!$E$148:$E$310,B98))+IF(COUNTIF('课表'!$F$148:$F$310,B98)&gt;=2,1,COUNTIF('课表'!$F$148:$F$310,B98)))*2</f>
        <v>0</v>
      </c>
      <c r="H98" s="30">
        <f>(IF(COUNTIF('课表'!$G$148:$G$310,B98)&gt;=2,1,COUNTIF('课表'!$G$148:$G$310,B98))+IF(COUNTIF('课表'!$H$148:$H$310,B98)&gt;=2,1,COUNTIF('课表'!$H$148:$H$310,B98))+IF(COUNTIF('课表'!$I$148:$I$310,B98)&gt;=2,1,COUNTIF('课表'!$I$148:$I$310,B98))+IF(COUNTIF('课表'!$J$148:$J$310,B98)&gt;=2,1,COUNTIF('课表'!$J$148:$J$310,B98)))*2</f>
        <v>0</v>
      </c>
      <c r="I98" s="34">
        <f>(IF(COUNTIF('课表'!$K$148:$K$310,B98)&gt;=2,1,COUNTIF('课表'!$K$148:$K$310,B98))+IF(COUNTIF('课表'!$L$148:$L$310,B98)&gt;=2,1,COUNTIF('课表'!$L$148:$L$310,B98))+IF(COUNTIF('课表'!$M$148:$M$310,B98)&gt;=2,1,COUNTIF('课表'!$M$148:$M$310,B98))+IF(COUNTIF('课表'!$N$148:$N$310,B98)&gt;=2,1,COUNTIF('课表'!$N$148:$N$310,B98)))*2</f>
        <v>0</v>
      </c>
      <c r="J98" s="30">
        <f>(IF(COUNTIF('课表'!$O$148:$O$310,B98)&gt;=2,1,COUNTIF('课表'!$O$148:$O$310,B98))+IF(COUNTIF('课表'!$P$148:$P$310,B98)&gt;=2,1,COUNTIF('课表'!$P$148:$P$310,B98))+IF(COUNTIF('课表'!$Q$148:$Q$310,B98)&gt;=2,1,COUNTIF('课表'!$Q$148:$Q$310,B98))+IF(COUNTIF('课表'!$R$148:$R$310,B98)&gt;=2,1,COUNTIF('课表'!$R$148:$R$310,B98)))*2</f>
        <v>0</v>
      </c>
      <c r="K98" s="30">
        <f>(IF(COUNTIF('课表'!$S$148:$S$310,B98)&gt;=2,1,COUNTIF('课表'!$S$148:$S$310,B98))+IF(COUNTIF('课表'!$T$148:$T$310,B98)&gt;=2,1,COUNTIF('课表'!$T$148:$T$310,B98)))*2</f>
        <v>0</v>
      </c>
      <c r="L98" s="30">
        <f>(IF(COUNTIF('课表'!$U$148:$U$310,B98)&gt;=2,1,COUNTIF('课表'!$U$148:$U$310,B98))+IF(COUNTIF('课表'!$V$148:$V$310,B98)&gt;=2,1,COUNTIF('课表'!$V$148:$V$310,B98))+IF(COUNTIF('课表'!$W$148:$W$310,B98)&gt;=2,1,COUNTIF('课表'!$W$148:$W$310,B98))+IF(COUNTIF('课表'!$X$148:$X$310,B98)&gt;=2,1,COUNTIF('课表'!$X$148:$X$310,B98)))*2</f>
        <v>0</v>
      </c>
      <c r="M98" s="30">
        <f>(IF(COUNTIF('课表'!$Y$148:$Y$310,B98)&gt;=2,1,COUNTIF('课表'!$Y$148:$Y$310,B98))+IF(COUNTIF('课表'!$Z$148:$Z$310,B98)&gt;=2,1,COUNTIF('课表'!$Z$148:$Z$310,B98))+IF(COUNTIF('课表'!$AA$148:$AA$310,B98)&gt;=2,1,COUNTIF('课表'!$AA$148:$AA$310,B98))+IF(COUNTIF('课表'!$AB$148:$AB$310,B98)&gt;=2,1,COUNTIF('课表'!$AB$148:$AB$310,B98)))*2</f>
        <v>0</v>
      </c>
      <c r="N98" s="30">
        <f t="shared" si="3"/>
        <v>0</v>
      </c>
    </row>
    <row r="99" spans="1:14" ht="19.5" customHeight="1">
      <c r="A99" s="28">
        <v>97</v>
      </c>
      <c r="B99" s="29" t="s">
        <v>1601</v>
      </c>
      <c r="C99" s="5" t="str">
        <f>VLOOKUP(B99,'教师基础数据'!$B$2:$G4697,3,FALSE)</f>
        <v>人文系</v>
      </c>
      <c r="D99" s="5" t="str">
        <f>VLOOKUP(B99,'教师基础数据'!$B$2:$G4697,4,FALSE)</f>
        <v>专职</v>
      </c>
      <c r="E99" s="5" t="str">
        <f>VLOOKUP(B99,'教师基础数据'!$B$2:$G4697,5,FALSE)</f>
        <v>英语教研室</v>
      </c>
      <c r="F99" s="28">
        <f t="shared" si="2"/>
        <v>0</v>
      </c>
      <c r="G99" s="30">
        <f>(IF(COUNTIF('课表'!$C$148:$C$310,B99)&gt;=2,1,COUNTIF('课表'!$C$148:$C$310,B99))+IF(COUNTIF('课表'!$D$148:$D$310,B99)&gt;=2,1,COUNTIF('课表'!D$148:$D$310,B99))+IF(COUNTIF('课表'!$E$148:$E$310,B99)&gt;=2,1,COUNTIF('课表'!$E$148:$E$310,B99))+IF(COUNTIF('课表'!$F$148:$F$310,B99)&gt;=2,1,COUNTIF('课表'!$F$148:$F$310,B99)))*2</f>
        <v>0</v>
      </c>
      <c r="H99" s="30">
        <f>(IF(COUNTIF('课表'!$G$148:$G$310,B99)&gt;=2,1,COUNTIF('课表'!$G$148:$G$310,B99))+IF(COUNTIF('课表'!$H$148:$H$310,B99)&gt;=2,1,COUNTIF('课表'!$H$148:$H$310,B99))+IF(COUNTIF('课表'!$I$148:$I$310,B99)&gt;=2,1,COUNTIF('课表'!$I$148:$I$310,B99))+IF(COUNTIF('课表'!$J$148:$J$310,B99)&gt;=2,1,COUNTIF('课表'!$J$148:$J$310,B99)))*2</f>
        <v>0</v>
      </c>
      <c r="I99" s="34">
        <f>(IF(COUNTIF('课表'!$K$148:$K$310,B99)&gt;=2,1,COUNTIF('课表'!$K$148:$K$310,B99))+IF(COUNTIF('课表'!$L$148:$L$310,B99)&gt;=2,1,COUNTIF('课表'!$L$148:$L$310,B99))+IF(COUNTIF('课表'!$M$148:$M$310,B99)&gt;=2,1,COUNTIF('课表'!$M$148:$M$310,B99))+IF(COUNTIF('课表'!$N$148:$N$310,B99)&gt;=2,1,COUNTIF('课表'!$N$148:$N$310,B99)))*2</f>
        <v>0</v>
      </c>
      <c r="J99" s="30">
        <f>(IF(COUNTIF('课表'!$O$148:$O$310,B99)&gt;=2,1,COUNTIF('课表'!$O$148:$O$310,B99))+IF(COUNTIF('课表'!$P$148:$P$310,B99)&gt;=2,1,COUNTIF('课表'!$P$148:$P$310,B99))+IF(COUNTIF('课表'!$Q$148:$Q$310,B99)&gt;=2,1,COUNTIF('课表'!$Q$148:$Q$310,B99))+IF(COUNTIF('课表'!$R$148:$R$310,B99)&gt;=2,1,COUNTIF('课表'!$R$148:$R$310,B99)))*2</f>
        <v>0</v>
      </c>
      <c r="K99" s="30">
        <f>(IF(COUNTIF('课表'!$S$148:$S$310,B99)&gt;=2,1,COUNTIF('课表'!$S$148:$S$310,B99))+IF(COUNTIF('课表'!$T$148:$T$310,B99)&gt;=2,1,COUNTIF('课表'!$T$148:$T$310,B99)))*2</f>
        <v>0</v>
      </c>
      <c r="L99" s="30">
        <f>(IF(COUNTIF('课表'!$U$148:$U$310,B99)&gt;=2,1,COUNTIF('课表'!$U$148:$U$310,B99))+IF(COUNTIF('课表'!$V$148:$V$310,B99)&gt;=2,1,COUNTIF('课表'!$V$148:$V$310,B99))+IF(COUNTIF('课表'!$W$148:$W$310,B99)&gt;=2,1,COUNTIF('课表'!$W$148:$W$310,B99))+IF(COUNTIF('课表'!$X$148:$X$310,B99)&gt;=2,1,COUNTIF('课表'!$X$148:$X$310,B99)))*2</f>
        <v>0</v>
      </c>
      <c r="M99" s="30">
        <f>(IF(COUNTIF('课表'!$Y$148:$Y$310,B99)&gt;=2,1,COUNTIF('课表'!$Y$148:$Y$310,B99))+IF(COUNTIF('课表'!$Z$148:$Z$310,B99)&gt;=2,1,COUNTIF('课表'!$Z$148:$Z$310,B99))+IF(COUNTIF('课表'!$AA$148:$AA$310,B99)&gt;=2,1,COUNTIF('课表'!$AA$148:$AA$310,B99))+IF(COUNTIF('课表'!$AB$148:$AB$310,B99)&gt;=2,1,COUNTIF('课表'!$AB$148:$AB$310,B99)))*2</f>
        <v>0</v>
      </c>
      <c r="N99" s="30">
        <f t="shared" si="3"/>
        <v>0</v>
      </c>
    </row>
    <row r="100" spans="1:14" ht="19.5" customHeight="1">
      <c r="A100" s="28">
        <v>98</v>
      </c>
      <c r="B100" s="29" t="s">
        <v>1602</v>
      </c>
      <c r="C100" s="5" t="str">
        <f>VLOOKUP(B100,'教师基础数据'!$B$2:$G4754,3,FALSE)</f>
        <v>人文系</v>
      </c>
      <c r="D100" s="5" t="str">
        <f>VLOOKUP(B100,'教师基础数据'!$B$2:$G4754,4,FALSE)</f>
        <v>专职</v>
      </c>
      <c r="E100" s="5" t="str">
        <f>VLOOKUP(B100,'教师基础数据'!$B$2:$G4754,5,FALSE)</f>
        <v>英语教研室</v>
      </c>
      <c r="F100" s="28">
        <f t="shared" si="2"/>
        <v>0</v>
      </c>
      <c r="G100" s="30">
        <f>(IF(COUNTIF('课表'!$C$148:$C$310,B100)&gt;=2,1,COUNTIF('课表'!$C$148:$C$310,B100))+IF(COUNTIF('课表'!$D$148:$D$310,B100)&gt;=2,1,COUNTIF('课表'!D$148:$D$310,B100))+IF(COUNTIF('课表'!$E$148:$E$310,B100)&gt;=2,1,COUNTIF('课表'!$E$148:$E$310,B100))+IF(COUNTIF('课表'!$F$148:$F$310,B100)&gt;=2,1,COUNTIF('课表'!$F$148:$F$310,B100)))*2</f>
        <v>0</v>
      </c>
      <c r="H100" s="30">
        <f>(IF(COUNTIF('课表'!$G$148:$G$310,B100)&gt;=2,1,COUNTIF('课表'!$G$148:$G$310,B100))+IF(COUNTIF('课表'!$H$148:$H$310,B100)&gt;=2,1,COUNTIF('课表'!$H$148:$H$310,B100))+IF(COUNTIF('课表'!$I$148:$I$310,B100)&gt;=2,1,COUNTIF('课表'!$I$148:$I$310,B100))+IF(COUNTIF('课表'!$J$148:$J$310,B100)&gt;=2,1,COUNTIF('课表'!$J$148:$J$310,B100)))*2</f>
        <v>0</v>
      </c>
      <c r="I100" s="34">
        <f>(IF(COUNTIF('课表'!$K$148:$K$310,B100)&gt;=2,1,COUNTIF('课表'!$K$148:$K$310,B100))+IF(COUNTIF('课表'!$L$148:$L$310,B100)&gt;=2,1,COUNTIF('课表'!$L$148:$L$310,B100))+IF(COUNTIF('课表'!$M$148:$M$310,B100)&gt;=2,1,COUNTIF('课表'!$M$148:$M$310,B100))+IF(COUNTIF('课表'!$N$148:$N$310,B100)&gt;=2,1,COUNTIF('课表'!$N$148:$N$310,B100)))*2</f>
        <v>0</v>
      </c>
      <c r="J100" s="30">
        <f>(IF(COUNTIF('课表'!$O$148:$O$310,B100)&gt;=2,1,COUNTIF('课表'!$O$148:$O$310,B100))+IF(COUNTIF('课表'!$P$148:$P$310,B100)&gt;=2,1,COUNTIF('课表'!$P$148:$P$310,B100))+IF(COUNTIF('课表'!$Q$148:$Q$310,B100)&gt;=2,1,COUNTIF('课表'!$Q$148:$Q$310,B100))+IF(COUNTIF('课表'!$R$148:$R$310,B100)&gt;=2,1,COUNTIF('课表'!$R$148:$R$310,B100)))*2</f>
        <v>0</v>
      </c>
      <c r="K100" s="30">
        <f>(IF(COUNTIF('课表'!$S$148:$S$310,B100)&gt;=2,1,COUNTIF('课表'!$S$148:$S$310,B100))+IF(COUNTIF('课表'!$T$148:$T$310,B100)&gt;=2,1,COUNTIF('课表'!$T$148:$T$310,B100)))*2</f>
        <v>0</v>
      </c>
      <c r="L100" s="30">
        <f>(IF(COUNTIF('课表'!$U$148:$U$310,B100)&gt;=2,1,COUNTIF('课表'!$U$148:$U$310,B100))+IF(COUNTIF('课表'!$V$148:$V$310,B100)&gt;=2,1,COUNTIF('课表'!$V$148:$V$310,B100))+IF(COUNTIF('课表'!$W$148:$W$310,B100)&gt;=2,1,COUNTIF('课表'!$W$148:$W$310,B100))+IF(COUNTIF('课表'!$X$148:$X$310,B100)&gt;=2,1,COUNTIF('课表'!$X$148:$X$310,B100)))*2</f>
        <v>0</v>
      </c>
      <c r="M100" s="30">
        <f>(IF(COUNTIF('课表'!$Y$148:$Y$310,B100)&gt;=2,1,COUNTIF('课表'!$Y$148:$Y$310,B100))+IF(COUNTIF('课表'!$Z$148:$Z$310,B100)&gt;=2,1,COUNTIF('课表'!$Z$148:$Z$310,B100))+IF(COUNTIF('课表'!$AA$148:$AA$310,B100)&gt;=2,1,COUNTIF('课表'!$AA$148:$AA$310,B100))+IF(COUNTIF('课表'!$AB$148:$AB$310,B100)&gt;=2,1,COUNTIF('课表'!$AB$148:$AB$310,B100)))*2</f>
        <v>0</v>
      </c>
      <c r="N100" s="30">
        <f t="shared" si="3"/>
        <v>0</v>
      </c>
    </row>
    <row r="101" spans="1:14" ht="19.5" customHeight="1">
      <c r="A101" s="28">
        <v>99</v>
      </c>
      <c r="B101" s="29" t="s">
        <v>1603</v>
      </c>
      <c r="C101" s="5" t="str">
        <f>VLOOKUP(B101,'教师基础数据'!$B$2:$G4388,3,FALSE)</f>
        <v>人文系</v>
      </c>
      <c r="D101" s="5" t="str">
        <f>VLOOKUP(B101,'教师基础数据'!$B$2:$G4388,4,FALSE)</f>
        <v>专职</v>
      </c>
      <c r="E101" s="5" t="str">
        <f>VLOOKUP(B101,'教师基础数据'!$B$2:$G4388,5,FALSE)</f>
        <v>英语教研室</v>
      </c>
      <c r="F101" s="28">
        <f t="shared" si="2"/>
        <v>0</v>
      </c>
      <c r="G101" s="30">
        <f>(IF(COUNTIF('课表'!$C$148:$C$310,B101)&gt;=2,1,COUNTIF('课表'!$C$148:$C$310,B101))+IF(COUNTIF('课表'!$D$148:$D$310,B101)&gt;=2,1,COUNTIF('课表'!D$148:$D$310,B101))+IF(COUNTIF('课表'!$E$148:$E$310,B101)&gt;=2,1,COUNTIF('课表'!$E$148:$E$310,B101))+IF(COUNTIF('课表'!$F$148:$F$310,B101)&gt;=2,1,COUNTIF('课表'!$F$148:$F$310,B101)))*2</f>
        <v>0</v>
      </c>
      <c r="H101" s="30">
        <f>(IF(COUNTIF('课表'!$G$148:$G$310,B101)&gt;=2,1,COUNTIF('课表'!$G$148:$G$310,B101))+IF(COUNTIF('课表'!$H$148:$H$310,B101)&gt;=2,1,COUNTIF('课表'!$H$148:$H$310,B101))+IF(COUNTIF('课表'!$I$148:$I$310,B101)&gt;=2,1,COUNTIF('课表'!$I$148:$I$310,B101))+IF(COUNTIF('课表'!$J$148:$J$310,B101)&gt;=2,1,COUNTIF('课表'!$J$148:$J$310,B101)))*2</f>
        <v>0</v>
      </c>
      <c r="I101" s="34">
        <f>(IF(COUNTIF('课表'!$K$148:$K$310,B101)&gt;=2,1,COUNTIF('课表'!$K$148:$K$310,B101))+IF(COUNTIF('课表'!$L$148:$L$310,B101)&gt;=2,1,COUNTIF('课表'!$L$148:$L$310,B101))+IF(COUNTIF('课表'!$M$148:$M$310,B101)&gt;=2,1,COUNTIF('课表'!$M$148:$M$310,B101))+IF(COUNTIF('课表'!$N$148:$N$310,B101)&gt;=2,1,COUNTIF('课表'!$N$148:$N$310,B101)))*2</f>
        <v>0</v>
      </c>
      <c r="J101" s="30">
        <f>(IF(COUNTIF('课表'!$O$148:$O$310,B101)&gt;=2,1,COUNTIF('课表'!$O$148:$O$310,B101))+IF(COUNTIF('课表'!$P$148:$P$310,B101)&gt;=2,1,COUNTIF('课表'!$P$148:$P$310,B101))+IF(COUNTIF('课表'!$Q$148:$Q$310,B101)&gt;=2,1,COUNTIF('课表'!$Q$148:$Q$310,B101))+IF(COUNTIF('课表'!$R$148:$R$310,B101)&gt;=2,1,COUNTIF('课表'!$R$148:$R$310,B101)))*2</f>
        <v>0</v>
      </c>
      <c r="K101" s="30">
        <f>(IF(COUNTIF('课表'!$S$148:$S$310,B101)&gt;=2,1,COUNTIF('课表'!$S$148:$S$310,B101))+IF(COUNTIF('课表'!$T$148:$T$310,B101)&gt;=2,1,COUNTIF('课表'!$T$148:$T$310,B101)))*2</f>
        <v>0</v>
      </c>
      <c r="L101" s="30">
        <f>(IF(COUNTIF('课表'!$U$148:$U$310,B101)&gt;=2,1,COUNTIF('课表'!$U$148:$U$310,B101))+IF(COUNTIF('课表'!$V$148:$V$310,B101)&gt;=2,1,COUNTIF('课表'!$V$148:$V$310,B101))+IF(COUNTIF('课表'!$W$148:$W$310,B101)&gt;=2,1,COUNTIF('课表'!$W$148:$W$310,B101))+IF(COUNTIF('课表'!$X$148:$X$310,B101)&gt;=2,1,COUNTIF('课表'!$X$148:$X$310,B101)))*2</f>
        <v>0</v>
      </c>
      <c r="M101" s="30">
        <f>(IF(COUNTIF('课表'!$Y$148:$Y$310,B101)&gt;=2,1,COUNTIF('课表'!$Y$148:$Y$310,B101))+IF(COUNTIF('课表'!$Z$148:$Z$310,B101)&gt;=2,1,COUNTIF('课表'!$Z$148:$Z$310,B101))+IF(COUNTIF('课表'!$AA$148:$AA$310,B101)&gt;=2,1,COUNTIF('课表'!$AA$148:$AA$310,B101))+IF(COUNTIF('课表'!$AB$148:$AB$310,B101)&gt;=2,1,COUNTIF('课表'!$AB$148:$AB$310,B101)))*2</f>
        <v>0</v>
      </c>
      <c r="N101" s="30">
        <f t="shared" si="3"/>
        <v>0</v>
      </c>
    </row>
    <row r="102" spans="1:14" ht="19.5" customHeight="1">
      <c r="A102" s="28">
        <v>100</v>
      </c>
      <c r="B102" s="29" t="s">
        <v>1604</v>
      </c>
      <c r="C102" s="5" t="str">
        <f>VLOOKUP(B102,'教师基础数据'!$B$2:$G4399,3,FALSE)</f>
        <v>人文系</v>
      </c>
      <c r="D102" s="5" t="str">
        <f>VLOOKUP(B102,'教师基础数据'!$B$2:$G4399,4,FALSE)</f>
        <v>专职</v>
      </c>
      <c r="E102" s="5" t="str">
        <f>VLOOKUP(B102,'教师基础数据'!$B$2:$G4399,5,FALSE)</f>
        <v>英语教研室</v>
      </c>
      <c r="F102" s="28">
        <f t="shared" si="2"/>
        <v>0</v>
      </c>
      <c r="G102" s="30">
        <f>(IF(COUNTIF('课表'!$C$148:$C$310,B102)&gt;=2,1,COUNTIF('课表'!$C$148:$C$310,B102))+IF(COUNTIF('课表'!$D$148:$D$310,B102)&gt;=2,1,COUNTIF('课表'!D$148:$D$310,B102))+IF(COUNTIF('课表'!$E$148:$E$310,B102)&gt;=2,1,COUNTIF('课表'!$E$148:$E$310,B102))+IF(COUNTIF('课表'!$F$148:$F$310,B102)&gt;=2,1,COUNTIF('课表'!$F$148:$F$310,B102)))*2</f>
        <v>0</v>
      </c>
      <c r="H102" s="30">
        <f>(IF(COUNTIF('课表'!$G$148:$G$310,B102)&gt;=2,1,COUNTIF('课表'!$G$148:$G$310,B102))+IF(COUNTIF('课表'!$H$148:$H$310,B102)&gt;=2,1,COUNTIF('课表'!$H$148:$H$310,B102))+IF(COUNTIF('课表'!$I$148:$I$310,B102)&gt;=2,1,COUNTIF('课表'!$I$148:$I$310,B102))+IF(COUNTIF('课表'!$J$148:$J$310,B102)&gt;=2,1,COUNTIF('课表'!$J$148:$J$310,B102)))*2</f>
        <v>0</v>
      </c>
      <c r="I102" s="34">
        <f>(IF(COUNTIF('课表'!$K$148:$K$310,B102)&gt;=2,1,COUNTIF('课表'!$K$148:$K$310,B102))+IF(COUNTIF('课表'!$L$148:$L$310,B102)&gt;=2,1,COUNTIF('课表'!$L$148:$L$310,B102))+IF(COUNTIF('课表'!$M$148:$M$310,B102)&gt;=2,1,COUNTIF('课表'!$M$148:$M$310,B102))+IF(COUNTIF('课表'!$N$148:$N$310,B102)&gt;=2,1,COUNTIF('课表'!$N$148:$N$310,B102)))*2</f>
        <v>0</v>
      </c>
      <c r="J102" s="30">
        <f>(IF(COUNTIF('课表'!$O$148:$O$310,B102)&gt;=2,1,COUNTIF('课表'!$O$148:$O$310,B102))+IF(COUNTIF('课表'!$P$148:$P$310,B102)&gt;=2,1,COUNTIF('课表'!$P$148:$P$310,B102))+IF(COUNTIF('课表'!$Q$148:$Q$310,B102)&gt;=2,1,COUNTIF('课表'!$Q$148:$Q$310,B102))+IF(COUNTIF('课表'!$R$148:$R$310,B102)&gt;=2,1,COUNTIF('课表'!$R$148:$R$310,B102)))*2</f>
        <v>0</v>
      </c>
      <c r="K102" s="30">
        <f>(IF(COUNTIF('课表'!$S$148:$S$310,B102)&gt;=2,1,COUNTIF('课表'!$S$148:$S$310,B102))+IF(COUNTIF('课表'!$T$148:$T$310,B102)&gt;=2,1,COUNTIF('课表'!$T$148:$T$310,B102)))*2</f>
        <v>0</v>
      </c>
      <c r="L102" s="30">
        <f>(IF(COUNTIF('课表'!$U$148:$U$310,B102)&gt;=2,1,COUNTIF('课表'!$U$148:$U$310,B102))+IF(COUNTIF('课表'!$V$148:$V$310,B102)&gt;=2,1,COUNTIF('课表'!$V$148:$V$310,B102))+IF(COUNTIF('课表'!$W$148:$W$310,B102)&gt;=2,1,COUNTIF('课表'!$W$148:$W$310,B102))+IF(COUNTIF('课表'!$X$148:$X$310,B102)&gt;=2,1,COUNTIF('课表'!$X$148:$X$310,B102)))*2</f>
        <v>0</v>
      </c>
      <c r="M102" s="30">
        <f>(IF(COUNTIF('课表'!$Y$148:$Y$310,B102)&gt;=2,1,COUNTIF('课表'!$Y$148:$Y$310,B102))+IF(COUNTIF('课表'!$Z$148:$Z$310,B102)&gt;=2,1,COUNTIF('课表'!$Z$148:$Z$310,B102))+IF(COUNTIF('课表'!$AA$148:$AA$310,B102)&gt;=2,1,COUNTIF('课表'!$AA$148:$AA$310,B102))+IF(COUNTIF('课表'!$AB$148:$AB$310,B102)&gt;=2,1,COUNTIF('课表'!$AB$148:$AB$310,B102)))*2</f>
        <v>0</v>
      </c>
      <c r="N102" s="30">
        <f t="shared" si="3"/>
        <v>0</v>
      </c>
    </row>
    <row r="103" spans="1:14" ht="19.5" customHeight="1">
      <c r="A103" s="28">
        <v>101</v>
      </c>
      <c r="B103" s="29" t="s">
        <v>1605</v>
      </c>
      <c r="C103" s="5" t="str">
        <f>VLOOKUP(B103,'教师基础数据'!$B$2:$G4407,3,FALSE)</f>
        <v>人文系</v>
      </c>
      <c r="D103" s="5" t="str">
        <f>VLOOKUP(B103,'教师基础数据'!$B$2:$G4407,4,FALSE)</f>
        <v>专职</v>
      </c>
      <c r="E103" s="5" t="str">
        <f>VLOOKUP(B103,'教师基础数据'!$B$2:$G4407,5,FALSE)</f>
        <v>英语教研室</v>
      </c>
      <c r="F103" s="28">
        <f t="shared" si="2"/>
        <v>0</v>
      </c>
      <c r="G103" s="30">
        <f>(IF(COUNTIF('课表'!$C$148:$C$310,B103)&gt;=2,1,COUNTIF('课表'!$C$148:$C$310,B103))+IF(COUNTIF('课表'!$D$148:$D$310,B103)&gt;=2,1,COUNTIF('课表'!D$148:$D$310,B103))+IF(COUNTIF('课表'!$E$148:$E$310,B103)&gt;=2,1,COUNTIF('课表'!$E$148:$E$310,B103))+IF(COUNTIF('课表'!$F$148:$F$310,B103)&gt;=2,1,COUNTIF('课表'!$F$148:$F$310,B103)))*2</f>
        <v>0</v>
      </c>
      <c r="H103" s="30">
        <f>(IF(COUNTIF('课表'!$G$148:$G$310,B103)&gt;=2,1,COUNTIF('课表'!$G$148:$G$310,B103))+IF(COUNTIF('课表'!$H$148:$H$310,B103)&gt;=2,1,COUNTIF('课表'!$H$148:$H$310,B103))+IF(COUNTIF('课表'!$I$148:$I$310,B103)&gt;=2,1,COUNTIF('课表'!$I$148:$I$310,B103))+IF(COUNTIF('课表'!$J$148:$J$310,B103)&gt;=2,1,COUNTIF('课表'!$J$148:$J$310,B103)))*2</f>
        <v>0</v>
      </c>
      <c r="I103" s="34">
        <f>(IF(COUNTIF('课表'!$K$148:$K$310,B103)&gt;=2,1,COUNTIF('课表'!$K$148:$K$310,B103))+IF(COUNTIF('课表'!$L$148:$L$310,B103)&gt;=2,1,COUNTIF('课表'!$L$148:$L$310,B103))+IF(COUNTIF('课表'!$M$148:$M$310,B103)&gt;=2,1,COUNTIF('课表'!$M$148:$M$310,B103))+IF(COUNTIF('课表'!$N$148:$N$310,B103)&gt;=2,1,COUNTIF('课表'!$N$148:$N$310,B103)))*2</f>
        <v>0</v>
      </c>
      <c r="J103" s="30">
        <f>(IF(COUNTIF('课表'!$O$148:$O$310,B103)&gt;=2,1,COUNTIF('课表'!$O$148:$O$310,B103))+IF(COUNTIF('课表'!$P$148:$P$310,B103)&gt;=2,1,COUNTIF('课表'!$P$148:$P$310,B103))+IF(COUNTIF('课表'!$Q$148:$Q$310,B103)&gt;=2,1,COUNTIF('课表'!$Q$148:$Q$310,B103))+IF(COUNTIF('课表'!$R$148:$R$310,B103)&gt;=2,1,COUNTIF('课表'!$R$148:$R$310,B103)))*2</f>
        <v>0</v>
      </c>
      <c r="K103" s="30">
        <f>(IF(COUNTIF('课表'!$S$148:$S$310,B103)&gt;=2,1,COUNTIF('课表'!$S$148:$S$310,B103))+IF(COUNTIF('课表'!$T$148:$T$310,B103)&gt;=2,1,COUNTIF('课表'!$T$148:$T$310,B103)))*2</f>
        <v>0</v>
      </c>
      <c r="L103" s="30">
        <f>(IF(COUNTIF('课表'!$U$148:$U$310,B103)&gt;=2,1,COUNTIF('课表'!$U$148:$U$310,B103))+IF(COUNTIF('课表'!$V$148:$V$310,B103)&gt;=2,1,COUNTIF('课表'!$V$148:$V$310,B103))+IF(COUNTIF('课表'!$W$148:$W$310,B103)&gt;=2,1,COUNTIF('课表'!$W$148:$W$310,B103))+IF(COUNTIF('课表'!$X$148:$X$310,B103)&gt;=2,1,COUNTIF('课表'!$X$148:$X$310,B103)))*2</f>
        <v>0</v>
      </c>
      <c r="M103" s="30">
        <f>(IF(COUNTIF('课表'!$Y$148:$Y$310,B103)&gt;=2,1,COUNTIF('课表'!$Y$148:$Y$310,B103))+IF(COUNTIF('课表'!$Z$148:$Z$310,B103)&gt;=2,1,COUNTIF('课表'!$Z$148:$Z$310,B103))+IF(COUNTIF('课表'!$AA$148:$AA$310,B103)&gt;=2,1,COUNTIF('课表'!$AA$148:$AA$310,B103))+IF(COUNTIF('课表'!$AB$148:$AB$310,B103)&gt;=2,1,COUNTIF('课表'!$AB$148:$AB$310,B103)))*2</f>
        <v>0</v>
      </c>
      <c r="N103" s="30">
        <f t="shared" si="3"/>
        <v>0</v>
      </c>
    </row>
    <row r="104" spans="1:14" ht="19.5" customHeight="1">
      <c r="A104" s="28">
        <v>102</v>
      </c>
      <c r="B104" s="29" t="s">
        <v>1606</v>
      </c>
      <c r="C104" s="5" t="str">
        <f>VLOOKUP(B104,'教师基础数据'!$B$2:$G4602,3,FALSE)</f>
        <v>人文系</v>
      </c>
      <c r="D104" s="5" t="str">
        <f>VLOOKUP(B104,'教师基础数据'!$B$2:$G4602,4,FALSE)</f>
        <v>专职</v>
      </c>
      <c r="E104" s="5" t="str">
        <f>VLOOKUP(B104,'教师基础数据'!$B$2:$G4602,5,FALSE)</f>
        <v>英语教研室</v>
      </c>
      <c r="F104" s="28">
        <f t="shared" si="2"/>
        <v>0</v>
      </c>
      <c r="G104" s="30">
        <f>(IF(COUNTIF('课表'!$C$148:$C$310,B104)&gt;=2,1,COUNTIF('课表'!$C$148:$C$310,B104))+IF(COUNTIF('课表'!$D$148:$D$310,B104)&gt;=2,1,COUNTIF('课表'!D$148:$D$310,B104))+IF(COUNTIF('课表'!$E$148:$E$310,B104)&gt;=2,1,COUNTIF('课表'!$E$148:$E$310,B104))+IF(COUNTIF('课表'!$F$148:$F$310,B104)&gt;=2,1,COUNTIF('课表'!$F$148:$F$310,B104)))*2</f>
        <v>0</v>
      </c>
      <c r="H104" s="30">
        <f>(IF(COUNTIF('课表'!$G$148:$G$310,B104)&gt;=2,1,COUNTIF('课表'!$G$148:$G$310,B104))+IF(COUNTIF('课表'!$H$148:$H$310,B104)&gt;=2,1,COUNTIF('课表'!$H$148:$H$310,B104))+IF(COUNTIF('课表'!$I$148:$I$310,B104)&gt;=2,1,COUNTIF('课表'!$I$148:$I$310,B104))+IF(COUNTIF('课表'!$J$148:$J$310,B104)&gt;=2,1,COUNTIF('课表'!$J$148:$J$310,B104)))*2</f>
        <v>0</v>
      </c>
      <c r="I104" s="34">
        <f>(IF(COUNTIF('课表'!$K$148:$K$310,B104)&gt;=2,1,COUNTIF('课表'!$K$148:$K$310,B104))+IF(COUNTIF('课表'!$L$148:$L$310,B104)&gt;=2,1,COUNTIF('课表'!$L$148:$L$310,B104))+IF(COUNTIF('课表'!$M$148:$M$310,B104)&gt;=2,1,COUNTIF('课表'!$M$148:$M$310,B104))+IF(COUNTIF('课表'!$N$148:$N$310,B104)&gt;=2,1,COUNTIF('课表'!$N$148:$N$310,B104)))*2</f>
        <v>0</v>
      </c>
      <c r="J104" s="30">
        <f>(IF(COUNTIF('课表'!$O$148:$O$310,B104)&gt;=2,1,COUNTIF('课表'!$O$148:$O$310,B104))+IF(COUNTIF('课表'!$P$148:$P$310,B104)&gt;=2,1,COUNTIF('课表'!$P$148:$P$310,B104))+IF(COUNTIF('课表'!$Q$148:$Q$310,B104)&gt;=2,1,COUNTIF('课表'!$Q$148:$Q$310,B104))+IF(COUNTIF('课表'!$R$148:$R$310,B104)&gt;=2,1,COUNTIF('课表'!$R$148:$R$310,B104)))*2</f>
        <v>0</v>
      </c>
      <c r="K104" s="30">
        <f>(IF(COUNTIF('课表'!$S$148:$S$310,B104)&gt;=2,1,COUNTIF('课表'!$S$148:$S$310,B104))+IF(COUNTIF('课表'!$T$148:$T$310,B104)&gt;=2,1,COUNTIF('课表'!$T$148:$T$310,B104)))*2</f>
        <v>0</v>
      </c>
      <c r="L104" s="30">
        <f>(IF(COUNTIF('课表'!$U$148:$U$310,B104)&gt;=2,1,COUNTIF('课表'!$U$148:$U$310,B104))+IF(COUNTIF('课表'!$V$148:$V$310,B104)&gt;=2,1,COUNTIF('课表'!$V$148:$V$310,B104))+IF(COUNTIF('课表'!$W$148:$W$310,B104)&gt;=2,1,COUNTIF('课表'!$W$148:$W$310,B104))+IF(COUNTIF('课表'!$X$148:$X$310,B104)&gt;=2,1,COUNTIF('课表'!$X$148:$X$310,B104)))*2</f>
        <v>0</v>
      </c>
      <c r="M104" s="30">
        <f>(IF(COUNTIF('课表'!$Y$148:$Y$310,B104)&gt;=2,1,COUNTIF('课表'!$Y$148:$Y$310,B104))+IF(COUNTIF('课表'!$Z$148:$Z$310,B104)&gt;=2,1,COUNTIF('课表'!$Z$148:$Z$310,B104))+IF(COUNTIF('课表'!$AA$148:$AA$310,B104)&gt;=2,1,COUNTIF('课表'!$AA$148:$AA$310,B104))+IF(COUNTIF('课表'!$AB$148:$AB$310,B104)&gt;=2,1,COUNTIF('课表'!$AB$148:$AB$310,B104)))*2</f>
        <v>0</v>
      </c>
      <c r="N104" s="30">
        <f t="shared" si="3"/>
        <v>0</v>
      </c>
    </row>
    <row r="105" spans="1:14" ht="19.5" customHeight="1">
      <c r="A105" s="28">
        <v>103</v>
      </c>
      <c r="B105" s="29" t="s">
        <v>1607</v>
      </c>
      <c r="C105" s="5" t="str">
        <f>VLOOKUP(B105,'教师基础数据'!$B$2:$G4408,3,FALSE)</f>
        <v>人文系</v>
      </c>
      <c r="D105" s="5" t="str">
        <f>VLOOKUP(B105,'教师基础数据'!$B$2:$G4408,4,FALSE)</f>
        <v>专职</v>
      </c>
      <c r="E105" s="5" t="str">
        <f>VLOOKUP(B105,'教师基础数据'!$B$2:$G4408,5,FALSE)</f>
        <v>英语教研室</v>
      </c>
      <c r="F105" s="28">
        <f t="shared" si="2"/>
        <v>0</v>
      </c>
      <c r="G105" s="30">
        <f>(IF(COUNTIF('课表'!$C$148:$C$310,B105)&gt;=2,1,COUNTIF('课表'!$C$148:$C$310,B105))+IF(COUNTIF('课表'!$D$148:$D$310,B105)&gt;=2,1,COUNTIF('课表'!D$148:$D$310,B105))+IF(COUNTIF('课表'!$E$148:$E$310,B105)&gt;=2,1,COUNTIF('课表'!$E$148:$E$310,B105))+IF(COUNTIF('课表'!$F$148:$F$310,B105)&gt;=2,1,COUNTIF('课表'!$F$148:$F$310,B105)))*2</f>
        <v>0</v>
      </c>
      <c r="H105" s="30">
        <f>(IF(COUNTIF('课表'!$G$148:$G$310,B105)&gt;=2,1,COUNTIF('课表'!$G$148:$G$310,B105))+IF(COUNTIF('课表'!$H$148:$H$310,B105)&gt;=2,1,COUNTIF('课表'!$H$148:$H$310,B105))+IF(COUNTIF('课表'!$I$148:$I$310,B105)&gt;=2,1,COUNTIF('课表'!$I$148:$I$310,B105))+IF(COUNTIF('课表'!$J$148:$J$310,B105)&gt;=2,1,COUNTIF('课表'!$J$148:$J$310,B105)))*2</f>
        <v>0</v>
      </c>
      <c r="I105" s="34">
        <f>(IF(COUNTIF('课表'!$K$148:$K$310,B105)&gt;=2,1,COUNTIF('课表'!$K$148:$K$310,B105))+IF(COUNTIF('课表'!$L$148:$L$310,B105)&gt;=2,1,COUNTIF('课表'!$L$148:$L$310,B105))+IF(COUNTIF('课表'!$M$148:$M$310,B105)&gt;=2,1,COUNTIF('课表'!$M$148:$M$310,B105))+IF(COUNTIF('课表'!$N$148:$N$310,B105)&gt;=2,1,COUNTIF('课表'!$N$148:$N$310,B105)))*2</f>
        <v>0</v>
      </c>
      <c r="J105" s="30">
        <f>(IF(COUNTIF('课表'!$O$148:$O$310,B105)&gt;=2,1,COUNTIF('课表'!$O$148:$O$310,B105))+IF(COUNTIF('课表'!$P$148:$P$310,B105)&gt;=2,1,COUNTIF('课表'!$P$148:$P$310,B105))+IF(COUNTIF('课表'!$Q$148:$Q$310,B105)&gt;=2,1,COUNTIF('课表'!$Q$148:$Q$310,B105))+IF(COUNTIF('课表'!$R$148:$R$310,B105)&gt;=2,1,COUNTIF('课表'!$R$148:$R$310,B105)))*2</f>
        <v>0</v>
      </c>
      <c r="K105" s="30">
        <f>(IF(COUNTIF('课表'!$S$148:$S$310,B105)&gt;=2,1,COUNTIF('课表'!$S$148:$S$310,B105))+IF(COUNTIF('课表'!$T$148:$T$310,B105)&gt;=2,1,COUNTIF('课表'!$T$148:$T$310,B105)))*2</f>
        <v>0</v>
      </c>
      <c r="L105" s="30">
        <f>(IF(COUNTIF('课表'!$U$148:$U$310,B105)&gt;=2,1,COUNTIF('课表'!$U$148:$U$310,B105))+IF(COUNTIF('课表'!$V$148:$V$310,B105)&gt;=2,1,COUNTIF('课表'!$V$148:$V$310,B105))+IF(COUNTIF('课表'!$W$148:$W$310,B105)&gt;=2,1,COUNTIF('课表'!$W$148:$W$310,B105))+IF(COUNTIF('课表'!$X$148:$X$310,B105)&gt;=2,1,COUNTIF('课表'!$X$148:$X$310,B105)))*2</f>
        <v>0</v>
      </c>
      <c r="M105" s="30">
        <f>(IF(COUNTIF('课表'!$Y$148:$Y$310,B105)&gt;=2,1,COUNTIF('课表'!$Y$148:$Y$310,B105))+IF(COUNTIF('课表'!$Z$148:$Z$310,B105)&gt;=2,1,COUNTIF('课表'!$Z$148:$Z$310,B105))+IF(COUNTIF('课表'!$AA$148:$AA$310,B105)&gt;=2,1,COUNTIF('课表'!$AA$148:$AA$310,B105))+IF(COUNTIF('课表'!$AB$148:$AB$310,B105)&gt;=2,1,COUNTIF('课表'!$AB$148:$AB$310,B105)))*2</f>
        <v>0</v>
      </c>
      <c r="N105" s="30">
        <f t="shared" si="3"/>
        <v>0</v>
      </c>
    </row>
    <row r="106" spans="1:14" ht="19.5" customHeight="1">
      <c r="A106" s="28">
        <v>104</v>
      </c>
      <c r="B106" s="29" t="s">
        <v>1608</v>
      </c>
      <c r="C106" s="5" t="str">
        <f>VLOOKUP(B106,'教师基础数据'!$B$2:$G4715,3,FALSE)</f>
        <v>人文系</v>
      </c>
      <c r="D106" s="5" t="str">
        <f>VLOOKUP(B106,'教师基础数据'!$B$2:$G4715,4,FALSE)</f>
        <v>专职</v>
      </c>
      <c r="E106" s="5" t="str">
        <f>VLOOKUP(B106,'教师基础数据'!$B$2:$G4715,5,FALSE)</f>
        <v>英语教研室</v>
      </c>
      <c r="F106" s="28">
        <f t="shared" si="2"/>
        <v>0</v>
      </c>
      <c r="G106" s="30">
        <f>(IF(COUNTIF('课表'!$C$148:$C$310,B106)&gt;=2,1,COUNTIF('课表'!$C$148:$C$310,B106))+IF(COUNTIF('课表'!$D$148:$D$310,B106)&gt;=2,1,COUNTIF('课表'!D$148:$D$310,B106))+IF(COUNTIF('课表'!$E$148:$E$310,B106)&gt;=2,1,COUNTIF('课表'!$E$148:$E$310,B106))+IF(COUNTIF('课表'!$F$148:$F$310,B106)&gt;=2,1,COUNTIF('课表'!$F$148:$F$310,B106)))*2</f>
        <v>0</v>
      </c>
      <c r="H106" s="30">
        <f>(IF(COUNTIF('课表'!$G$148:$G$310,B106)&gt;=2,1,COUNTIF('课表'!$G$148:$G$310,B106))+IF(COUNTIF('课表'!$H$148:$H$310,B106)&gt;=2,1,COUNTIF('课表'!$H$148:$H$310,B106))+IF(COUNTIF('课表'!$I$148:$I$310,B106)&gt;=2,1,COUNTIF('课表'!$I$148:$I$310,B106))+IF(COUNTIF('课表'!$J$148:$J$310,B106)&gt;=2,1,COUNTIF('课表'!$J$148:$J$310,B106)))*2</f>
        <v>0</v>
      </c>
      <c r="I106" s="34">
        <f>(IF(COUNTIF('课表'!$K$148:$K$310,B106)&gt;=2,1,COUNTIF('课表'!$K$148:$K$310,B106))+IF(COUNTIF('课表'!$L$148:$L$310,B106)&gt;=2,1,COUNTIF('课表'!$L$148:$L$310,B106))+IF(COUNTIF('课表'!$M$148:$M$310,B106)&gt;=2,1,COUNTIF('课表'!$M$148:$M$310,B106))+IF(COUNTIF('课表'!$N$148:$N$310,B106)&gt;=2,1,COUNTIF('课表'!$N$148:$N$310,B106)))*2</f>
        <v>0</v>
      </c>
      <c r="J106" s="30">
        <f>(IF(COUNTIF('课表'!$O$148:$O$310,B106)&gt;=2,1,COUNTIF('课表'!$O$148:$O$310,B106))+IF(COUNTIF('课表'!$P$148:$P$310,B106)&gt;=2,1,COUNTIF('课表'!$P$148:$P$310,B106))+IF(COUNTIF('课表'!$Q$148:$Q$310,B106)&gt;=2,1,COUNTIF('课表'!$Q$148:$Q$310,B106))+IF(COUNTIF('课表'!$R$148:$R$310,B106)&gt;=2,1,COUNTIF('课表'!$R$148:$R$310,B106)))*2</f>
        <v>0</v>
      </c>
      <c r="K106" s="30">
        <f>(IF(COUNTIF('课表'!$S$148:$S$310,B106)&gt;=2,1,COUNTIF('课表'!$S$148:$S$310,B106))+IF(COUNTIF('课表'!$T$148:$T$310,B106)&gt;=2,1,COUNTIF('课表'!$T$148:$T$310,B106)))*2</f>
        <v>0</v>
      </c>
      <c r="L106" s="30">
        <f>(IF(COUNTIF('课表'!$U$148:$U$310,B106)&gt;=2,1,COUNTIF('课表'!$U$148:$U$310,B106))+IF(COUNTIF('课表'!$V$148:$V$310,B106)&gt;=2,1,COUNTIF('课表'!$V$148:$V$310,B106))+IF(COUNTIF('课表'!$W$148:$W$310,B106)&gt;=2,1,COUNTIF('课表'!$W$148:$W$310,B106))+IF(COUNTIF('课表'!$X$148:$X$310,B106)&gt;=2,1,COUNTIF('课表'!$X$148:$X$310,B106)))*2</f>
        <v>0</v>
      </c>
      <c r="M106" s="30">
        <f>(IF(COUNTIF('课表'!$Y$148:$Y$310,B106)&gt;=2,1,COUNTIF('课表'!$Y$148:$Y$310,B106))+IF(COUNTIF('课表'!$Z$148:$Z$310,B106)&gt;=2,1,COUNTIF('课表'!$Z$148:$Z$310,B106))+IF(COUNTIF('课表'!$AA$148:$AA$310,B106)&gt;=2,1,COUNTIF('课表'!$AA$148:$AA$310,B106))+IF(COUNTIF('课表'!$AB$148:$AB$310,B106)&gt;=2,1,COUNTIF('课表'!$AB$148:$AB$310,B106)))*2</f>
        <v>0</v>
      </c>
      <c r="N106" s="30">
        <f t="shared" si="3"/>
        <v>0</v>
      </c>
    </row>
    <row r="107" spans="1:14" ht="19.5" customHeight="1">
      <c r="A107" s="28">
        <v>105</v>
      </c>
      <c r="B107" s="29" t="s">
        <v>1609</v>
      </c>
      <c r="C107" s="5" t="str">
        <f>VLOOKUP(B107,'教师基础数据'!$B$2:$G4429,3,FALSE)</f>
        <v>人文系</v>
      </c>
      <c r="D107" s="5" t="str">
        <f>VLOOKUP(B107,'教师基础数据'!$B$2:$G4429,4,FALSE)</f>
        <v>专职</v>
      </c>
      <c r="E107" s="5" t="str">
        <f>VLOOKUP(B107,'教师基础数据'!$B$2:$G4429,5,FALSE)</f>
        <v>英语教研室</v>
      </c>
      <c r="F107" s="28">
        <f t="shared" si="2"/>
        <v>0</v>
      </c>
      <c r="G107" s="30">
        <f>(IF(COUNTIF('课表'!$C$148:$C$310,B107)&gt;=2,1,COUNTIF('课表'!$C$148:$C$310,B107))+IF(COUNTIF('课表'!$D$148:$D$310,B107)&gt;=2,1,COUNTIF('课表'!D$148:$D$310,B107))+IF(COUNTIF('课表'!$E$148:$E$310,B107)&gt;=2,1,COUNTIF('课表'!$E$148:$E$310,B107))+IF(COUNTIF('课表'!$F$148:$F$310,B107)&gt;=2,1,COUNTIF('课表'!$F$148:$F$310,B107)))*2</f>
        <v>0</v>
      </c>
      <c r="H107" s="30">
        <f>(IF(COUNTIF('课表'!$G$148:$G$310,B107)&gt;=2,1,COUNTIF('课表'!$G$148:$G$310,B107))+IF(COUNTIF('课表'!$H$148:$H$310,B107)&gt;=2,1,COUNTIF('课表'!$H$148:$H$310,B107))+IF(COUNTIF('课表'!$I$148:$I$310,B107)&gt;=2,1,COUNTIF('课表'!$I$148:$I$310,B107))+IF(COUNTIF('课表'!$J$148:$J$310,B107)&gt;=2,1,COUNTIF('课表'!$J$148:$J$310,B107)))*2</f>
        <v>0</v>
      </c>
      <c r="I107" s="34">
        <f>(IF(COUNTIF('课表'!$K$148:$K$310,B107)&gt;=2,1,COUNTIF('课表'!$K$148:$K$310,B107))+IF(COUNTIF('课表'!$L$148:$L$310,B107)&gt;=2,1,COUNTIF('课表'!$L$148:$L$310,B107))+IF(COUNTIF('课表'!$M$148:$M$310,B107)&gt;=2,1,COUNTIF('课表'!$M$148:$M$310,B107))+IF(COUNTIF('课表'!$N$148:$N$310,B107)&gt;=2,1,COUNTIF('课表'!$N$148:$N$310,B107)))*2</f>
        <v>0</v>
      </c>
      <c r="J107" s="30">
        <f>(IF(COUNTIF('课表'!$O$148:$O$310,B107)&gt;=2,1,COUNTIF('课表'!$O$148:$O$310,B107))+IF(COUNTIF('课表'!$P$148:$P$310,B107)&gt;=2,1,COUNTIF('课表'!$P$148:$P$310,B107))+IF(COUNTIF('课表'!$Q$148:$Q$310,B107)&gt;=2,1,COUNTIF('课表'!$Q$148:$Q$310,B107))+IF(COUNTIF('课表'!$R$148:$R$310,B107)&gt;=2,1,COUNTIF('课表'!$R$148:$R$310,B107)))*2</f>
        <v>0</v>
      </c>
      <c r="K107" s="30">
        <f>(IF(COUNTIF('课表'!$S$148:$S$310,B107)&gt;=2,1,COUNTIF('课表'!$S$148:$S$310,B107))+IF(COUNTIF('课表'!$T$148:$T$310,B107)&gt;=2,1,COUNTIF('课表'!$T$148:$T$310,B107)))*2</f>
        <v>0</v>
      </c>
      <c r="L107" s="30">
        <f>(IF(COUNTIF('课表'!$U$148:$U$310,B107)&gt;=2,1,COUNTIF('课表'!$U$148:$U$310,B107))+IF(COUNTIF('课表'!$V$148:$V$310,B107)&gt;=2,1,COUNTIF('课表'!$V$148:$V$310,B107))+IF(COUNTIF('课表'!$W$148:$W$310,B107)&gt;=2,1,COUNTIF('课表'!$W$148:$W$310,B107))+IF(COUNTIF('课表'!$X$148:$X$310,B107)&gt;=2,1,COUNTIF('课表'!$X$148:$X$310,B107)))*2</f>
        <v>0</v>
      </c>
      <c r="M107" s="30">
        <f>(IF(COUNTIF('课表'!$Y$148:$Y$310,B107)&gt;=2,1,COUNTIF('课表'!$Y$148:$Y$310,B107))+IF(COUNTIF('课表'!$Z$148:$Z$310,B107)&gt;=2,1,COUNTIF('课表'!$Z$148:$Z$310,B107))+IF(COUNTIF('课表'!$AA$148:$AA$310,B107)&gt;=2,1,COUNTIF('课表'!$AA$148:$AA$310,B107))+IF(COUNTIF('课表'!$AB$148:$AB$310,B107)&gt;=2,1,COUNTIF('课表'!$AB$148:$AB$310,B107)))*2</f>
        <v>0</v>
      </c>
      <c r="N107" s="30">
        <f t="shared" si="3"/>
        <v>0</v>
      </c>
    </row>
    <row r="108" spans="1:14" ht="19.5" customHeight="1">
      <c r="A108" s="28">
        <v>106</v>
      </c>
      <c r="B108" s="29" t="s">
        <v>1610</v>
      </c>
      <c r="C108" s="5" t="str">
        <f>VLOOKUP(B108,'教师基础数据'!$B$2:$G4766,3,FALSE)</f>
        <v>人文系</v>
      </c>
      <c r="D108" s="5" t="str">
        <f>VLOOKUP(B108,'教师基础数据'!$B$2:$G4766,4,FALSE)</f>
        <v>专职</v>
      </c>
      <c r="E108" s="5" t="str">
        <f>VLOOKUP(B108,'教师基础数据'!$B$2:$G4766,5,FALSE)</f>
        <v>英语教研室</v>
      </c>
      <c r="F108" s="28">
        <f t="shared" si="2"/>
        <v>0</v>
      </c>
      <c r="G108" s="30">
        <f>(IF(COUNTIF('课表'!$C$148:$C$310,B108)&gt;=2,1,COUNTIF('课表'!$C$148:$C$310,B108))+IF(COUNTIF('课表'!$D$148:$D$310,B108)&gt;=2,1,COUNTIF('课表'!D$148:$D$310,B108))+IF(COUNTIF('课表'!$E$148:$E$310,B108)&gt;=2,1,COUNTIF('课表'!$E$148:$E$310,B108))+IF(COUNTIF('课表'!$F$148:$F$310,B108)&gt;=2,1,COUNTIF('课表'!$F$148:$F$310,B108)))*2</f>
        <v>0</v>
      </c>
      <c r="H108" s="30">
        <f>(IF(COUNTIF('课表'!$G$148:$G$310,B108)&gt;=2,1,COUNTIF('课表'!$G$148:$G$310,B108))+IF(COUNTIF('课表'!$H$148:$H$310,B108)&gt;=2,1,COUNTIF('课表'!$H$148:$H$310,B108))+IF(COUNTIF('课表'!$I$148:$I$310,B108)&gt;=2,1,COUNTIF('课表'!$I$148:$I$310,B108))+IF(COUNTIF('课表'!$J$148:$J$310,B108)&gt;=2,1,COUNTIF('课表'!$J$148:$J$310,B108)))*2</f>
        <v>0</v>
      </c>
      <c r="I108" s="34">
        <f>(IF(COUNTIF('课表'!$K$148:$K$310,B108)&gt;=2,1,COUNTIF('课表'!$K$148:$K$310,B108))+IF(COUNTIF('课表'!$L$148:$L$310,B108)&gt;=2,1,COUNTIF('课表'!$L$148:$L$310,B108))+IF(COUNTIF('课表'!$M$148:$M$310,B108)&gt;=2,1,COUNTIF('课表'!$M$148:$M$310,B108))+IF(COUNTIF('课表'!$N$148:$N$310,B108)&gt;=2,1,COUNTIF('课表'!$N$148:$N$310,B108)))*2</f>
        <v>0</v>
      </c>
      <c r="J108" s="30">
        <f>(IF(COUNTIF('课表'!$O$148:$O$310,B108)&gt;=2,1,COUNTIF('课表'!$O$148:$O$310,B108))+IF(COUNTIF('课表'!$P$148:$P$310,B108)&gt;=2,1,COUNTIF('课表'!$P$148:$P$310,B108))+IF(COUNTIF('课表'!$Q$148:$Q$310,B108)&gt;=2,1,COUNTIF('课表'!$Q$148:$Q$310,B108))+IF(COUNTIF('课表'!$R$148:$R$310,B108)&gt;=2,1,COUNTIF('课表'!$R$148:$R$310,B108)))*2</f>
        <v>0</v>
      </c>
      <c r="K108" s="30">
        <f>(IF(COUNTIF('课表'!$S$148:$S$310,B108)&gt;=2,1,COUNTIF('课表'!$S$148:$S$310,B108))+IF(COUNTIF('课表'!$T$148:$T$310,B108)&gt;=2,1,COUNTIF('课表'!$T$148:$T$310,B108)))*2</f>
        <v>0</v>
      </c>
      <c r="L108" s="30">
        <f>(IF(COUNTIF('课表'!$U$148:$U$310,B108)&gt;=2,1,COUNTIF('课表'!$U$148:$U$310,B108))+IF(COUNTIF('课表'!$V$148:$V$310,B108)&gt;=2,1,COUNTIF('课表'!$V$148:$V$310,B108))+IF(COUNTIF('课表'!$W$148:$W$310,B108)&gt;=2,1,COUNTIF('课表'!$W$148:$W$310,B108))+IF(COUNTIF('课表'!$X$148:$X$310,B108)&gt;=2,1,COUNTIF('课表'!$X$148:$X$310,B108)))*2</f>
        <v>0</v>
      </c>
      <c r="M108" s="30">
        <f>(IF(COUNTIF('课表'!$Y$148:$Y$310,B108)&gt;=2,1,COUNTIF('课表'!$Y$148:$Y$310,B108))+IF(COUNTIF('课表'!$Z$148:$Z$310,B108)&gt;=2,1,COUNTIF('课表'!$Z$148:$Z$310,B108))+IF(COUNTIF('课表'!$AA$148:$AA$310,B108)&gt;=2,1,COUNTIF('课表'!$AA$148:$AA$310,B108))+IF(COUNTIF('课表'!$AB$148:$AB$310,B108)&gt;=2,1,COUNTIF('课表'!$AB$148:$AB$310,B108)))*2</f>
        <v>0</v>
      </c>
      <c r="N108" s="30">
        <f t="shared" si="3"/>
        <v>0</v>
      </c>
    </row>
    <row r="109" spans="1:14" ht="19.5" customHeight="1">
      <c r="A109" s="28">
        <v>107</v>
      </c>
      <c r="B109" s="29" t="s">
        <v>1068</v>
      </c>
      <c r="C109" s="5" t="str">
        <f>VLOOKUP(B109,'教师基础数据'!$B$2:$G4559,3,FALSE)</f>
        <v>人文系</v>
      </c>
      <c r="D109" s="5" t="str">
        <f>VLOOKUP(B109,'教师基础数据'!$B$2:$G4559,4,FALSE)</f>
        <v>专职</v>
      </c>
      <c r="E109" s="5" t="str">
        <f>VLOOKUP(B109,'教师基础数据'!$B$2:$G4559,5,FALSE)</f>
        <v>英语教研室</v>
      </c>
      <c r="F109" s="28">
        <f t="shared" si="2"/>
        <v>1</v>
      </c>
      <c r="G109" s="30">
        <f>(IF(COUNTIF('课表'!$C$148:$C$310,B109)&gt;=2,1,COUNTIF('课表'!$C$148:$C$310,B109))+IF(COUNTIF('课表'!$D$148:$D$310,B109)&gt;=2,1,COUNTIF('课表'!D$148:$D$310,B109))+IF(COUNTIF('课表'!$E$148:$E$310,B109)&gt;=2,1,COUNTIF('课表'!$E$148:$E$310,B109))+IF(COUNTIF('课表'!$F$148:$F$310,B109)&gt;=2,1,COUNTIF('课表'!$F$148:$F$310,B109)))*2</f>
        <v>0</v>
      </c>
      <c r="H109" s="30">
        <f>(IF(COUNTIF('课表'!$G$148:$G$310,B109)&gt;=2,1,COUNTIF('课表'!$G$148:$G$310,B109))+IF(COUNTIF('课表'!$H$148:$H$310,B109)&gt;=2,1,COUNTIF('课表'!$H$148:$H$310,B109))+IF(COUNTIF('课表'!$I$148:$I$310,B109)&gt;=2,1,COUNTIF('课表'!$I$148:$I$310,B109))+IF(COUNTIF('课表'!$J$148:$J$310,B109)&gt;=2,1,COUNTIF('课表'!$J$148:$J$310,B109)))*2</f>
        <v>2</v>
      </c>
      <c r="I109" s="34">
        <f>(IF(COUNTIF('课表'!$K$148:$K$310,B109)&gt;=2,1,COUNTIF('课表'!$K$148:$K$310,B109))+IF(COUNTIF('课表'!$L$148:$L$310,B109)&gt;=2,1,COUNTIF('课表'!$L$148:$L$310,B109))+IF(COUNTIF('课表'!$M$148:$M$310,B109)&gt;=2,1,COUNTIF('课表'!$M$148:$M$310,B109))+IF(COUNTIF('课表'!$N$148:$N$310,B109)&gt;=2,1,COUNTIF('课表'!$N$148:$N$310,B109)))*2</f>
        <v>0</v>
      </c>
      <c r="J109" s="30">
        <f>(IF(COUNTIF('课表'!$O$148:$O$310,B109)&gt;=2,1,COUNTIF('课表'!$O$148:$O$310,B109))+IF(COUNTIF('课表'!$P$148:$P$310,B109)&gt;=2,1,COUNTIF('课表'!$P$148:$P$310,B109))+IF(COUNTIF('课表'!$Q$148:$Q$310,B109)&gt;=2,1,COUNTIF('课表'!$Q$148:$Q$310,B109))+IF(COUNTIF('课表'!$R$148:$R$310,B109)&gt;=2,1,COUNTIF('课表'!$R$148:$R$310,B109)))*2</f>
        <v>0</v>
      </c>
      <c r="K109" s="30">
        <f>(IF(COUNTIF('课表'!$S$148:$S$310,B109)&gt;=2,1,COUNTIF('课表'!$S$148:$S$310,B109))+IF(COUNTIF('课表'!$T$148:$T$310,B109)&gt;=2,1,COUNTIF('课表'!$T$148:$T$310,B109)))*2</f>
        <v>0</v>
      </c>
      <c r="L109" s="30">
        <f>(IF(COUNTIF('课表'!$U$148:$U$310,B109)&gt;=2,1,COUNTIF('课表'!$U$148:$U$310,B109))+IF(COUNTIF('课表'!$V$148:$V$310,B109)&gt;=2,1,COUNTIF('课表'!$V$148:$V$310,B109))+IF(COUNTIF('课表'!$W$148:$W$310,B109)&gt;=2,1,COUNTIF('课表'!$W$148:$W$310,B109))+IF(COUNTIF('课表'!$X$148:$X$310,B109)&gt;=2,1,COUNTIF('课表'!$X$148:$X$310,B109)))*2</f>
        <v>0</v>
      </c>
      <c r="M109" s="30">
        <f>(IF(COUNTIF('课表'!$Y$148:$Y$310,B109)&gt;=2,1,COUNTIF('课表'!$Y$148:$Y$310,B109))+IF(COUNTIF('课表'!$Z$148:$Z$310,B109)&gt;=2,1,COUNTIF('课表'!$Z$148:$Z$310,B109))+IF(COUNTIF('课表'!$AA$148:$AA$310,B109)&gt;=2,1,COUNTIF('课表'!$AA$148:$AA$310,B109))+IF(COUNTIF('课表'!$AB$148:$AB$310,B109)&gt;=2,1,COUNTIF('课表'!$AB$148:$AB$310,B109)))*2</f>
        <v>0</v>
      </c>
      <c r="N109" s="30">
        <f t="shared" si="3"/>
        <v>2</v>
      </c>
    </row>
    <row r="110" spans="1:14" ht="19.5" customHeight="1">
      <c r="A110" s="28">
        <v>108</v>
      </c>
      <c r="B110" s="29" t="s">
        <v>1611</v>
      </c>
      <c r="C110" s="5" t="str">
        <f>VLOOKUP(B110,'教师基础数据'!$B$2:$G4502,3,FALSE)</f>
        <v>人文系</v>
      </c>
      <c r="D110" s="5" t="str">
        <f>VLOOKUP(B110,'教师基础数据'!$B$2:$G4502,4,FALSE)</f>
        <v>外聘</v>
      </c>
      <c r="E110" s="5" t="str">
        <f>VLOOKUP(B110,'教师基础数据'!$B$2:$G4502,5,FALSE)</f>
        <v>英语教研室</v>
      </c>
      <c r="F110" s="28">
        <f t="shared" si="2"/>
        <v>0</v>
      </c>
      <c r="G110" s="30">
        <f>(IF(COUNTIF('课表'!$C$148:$C$310,B110)&gt;=2,1,COUNTIF('课表'!$C$148:$C$310,B110))+IF(COUNTIF('课表'!$D$148:$D$310,B110)&gt;=2,1,COUNTIF('课表'!D$148:$D$310,B110))+IF(COUNTIF('课表'!$E$148:$E$310,B110)&gt;=2,1,COUNTIF('课表'!$E$148:$E$310,B110))+IF(COUNTIF('课表'!$F$148:$F$310,B110)&gt;=2,1,COUNTIF('课表'!$F$148:$F$310,B110)))*2</f>
        <v>0</v>
      </c>
      <c r="H110" s="30">
        <f>(IF(COUNTIF('课表'!$G$148:$G$310,B110)&gt;=2,1,COUNTIF('课表'!$G$148:$G$310,B110))+IF(COUNTIF('课表'!$H$148:$H$310,B110)&gt;=2,1,COUNTIF('课表'!$H$148:$H$310,B110))+IF(COUNTIF('课表'!$I$148:$I$310,B110)&gt;=2,1,COUNTIF('课表'!$I$148:$I$310,B110))+IF(COUNTIF('课表'!$J$148:$J$310,B110)&gt;=2,1,COUNTIF('课表'!$J$148:$J$310,B110)))*2</f>
        <v>0</v>
      </c>
      <c r="I110" s="34">
        <f>(IF(COUNTIF('课表'!$K$148:$K$310,B110)&gt;=2,1,COUNTIF('课表'!$K$148:$K$310,B110))+IF(COUNTIF('课表'!$L$148:$L$310,B110)&gt;=2,1,COUNTIF('课表'!$L$148:$L$310,B110))+IF(COUNTIF('课表'!$M$148:$M$310,B110)&gt;=2,1,COUNTIF('课表'!$M$148:$M$310,B110))+IF(COUNTIF('课表'!$N$148:$N$310,B110)&gt;=2,1,COUNTIF('课表'!$N$148:$N$310,B110)))*2</f>
        <v>0</v>
      </c>
      <c r="J110" s="30">
        <f>(IF(COUNTIF('课表'!$O$148:$O$310,B110)&gt;=2,1,COUNTIF('课表'!$O$148:$O$310,B110))+IF(COUNTIF('课表'!$P$148:$P$310,B110)&gt;=2,1,COUNTIF('课表'!$P$148:$P$310,B110))+IF(COUNTIF('课表'!$Q$148:$Q$310,B110)&gt;=2,1,COUNTIF('课表'!$Q$148:$Q$310,B110))+IF(COUNTIF('课表'!$R$148:$R$310,B110)&gt;=2,1,COUNTIF('课表'!$R$148:$R$310,B110)))*2</f>
        <v>0</v>
      </c>
      <c r="K110" s="30">
        <f>(IF(COUNTIF('课表'!$S$148:$S$310,B110)&gt;=2,1,COUNTIF('课表'!$S$148:$S$310,B110))+IF(COUNTIF('课表'!$T$148:$T$310,B110)&gt;=2,1,COUNTIF('课表'!$T$148:$T$310,B110)))*2</f>
        <v>0</v>
      </c>
      <c r="L110" s="30">
        <f>(IF(COUNTIF('课表'!$U$148:$U$310,B110)&gt;=2,1,COUNTIF('课表'!$U$148:$U$310,B110))+IF(COUNTIF('课表'!$V$148:$V$310,B110)&gt;=2,1,COUNTIF('课表'!$V$148:$V$310,B110))+IF(COUNTIF('课表'!$W$148:$W$310,B110)&gt;=2,1,COUNTIF('课表'!$W$148:$W$310,B110))+IF(COUNTIF('课表'!$X$148:$X$310,B110)&gt;=2,1,COUNTIF('课表'!$X$148:$X$310,B110)))*2</f>
        <v>0</v>
      </c>
      <c r="M110" s="30">
        <f>(IF(COUNTIF('课表'!$Y$148:$Y$310,B110)&gt;=2,1,COUNTIF('课表'!$Y$148:$Y$310,B110))+IF(COUNTIF('课表'!$Z$148:$Z$310,B110)&gt;=2,1,COUNTIF('课表'!$Z$148:$Z$310,B110))+IF(COUNTIF('课表'!$AA$148:$AA$310,B110)&gt;=2,1,COUNTIF('课表'!$AA$148:$AA$310,B110))+IF(COUNTIF('课表'!$AB$148:$AB$310,B110)&gt;=2,1,COUNTIF('课表'!$AB$148:$AB$310,B110)))*2</f>
        <v>0</v>
      </c>
      <c r="N110" s="30">
        <f t="shared" si="3"/>
        <v>0</v>
      </c>
    </row>
    <row r="111" spans="1:14" ht="19.5" customHeight="1">
      <c r="A111" s="28">
        <v>109</v>
      </c>
      <c r="B111" s="29" t="s">
        <v>1612</v>
      </c>
      <c r="C111" s="5" t="str">
        <f>VLOOKUP(B111,'教师基础数据'!$B$2:$G4610,3,FALSE)</f>
        <v>人文系</v>
      </c>
      <c r="D111" s="5" t="str">
        <f>VLOOKUP(B111,'教师基础数据'!$B$2:$G4610,4,FALSE)</f>
        <v>外聘</v>
      </c>
      <c r="E111" s="5" t="str">
        <f>VLOOKUP(B111,'教师基础数据'!$B$2:$G4610,5,FALSE)</f>
        <v>英语教研室</v>
      </c>
      <c r="F111" s="28">
        <f t="shared" si="2"/>
        <v>0</v>
      </c>
      <c r="G111" s="30">
        <f>(IF(COUNTIF('课表'!$C$148:$C$310,B111)&gt;=2,1,COUNTIF('课表'!$C$148:$C$310,B111))+IF(COUNTIF('课表'!$D$148:$D$310,B111)&gt;=2,1,COUNTIF('课表'!D$148:$D$310,B111))+IF(COUNTIF('课表'!$E$148:$E$310,B111)&gt;=2,1,COUNTIF('课表'!$E$148:$E$310,B111))+IF(COUNTIF('课表'!$F$148:$F$310,B111)&gt;=2,1,COUNTIF('课表'!$F$148:$F$310,B111)))*2</f>
        <v>0</v>
      </c>
      <c r="H111" s="30">
        <f>(IF(COUNTIF('课表'!$G$148:$G$310,B111)&gt;=2,1,COUNTIF('课表'!$G$148:$G$310,B111))+IF(COUNTIF('课表'!$H$148:$H$310,B111)&gt;=2,1,COUNTIF('课表'!$H$148:$H$310,B111))+IF(COUNTIF('课表'!$I$148:$I$310,B111)&gt;=2,1,COUNTIF('课表'!$I$148:$I$310,B111))+IF(COUNTIF('课表'!$J$148:$J$310,B111)&gt;=2,1,COUNTIF('课表'!$J$148:$J$310,B111)))*2</f>
        <v>0</v>
      </c>
      <c r="I111" s="34">
        <f>(IF(COUNTIF('课表'!$K$148:$K$310,B111)&gt;=2,1,COUNTIF('课表'!$K$148:$K$310,B111))+IF(COUNTIF('课表'!$L$148:$L$310,B111)&gt;=2,1,COUNTIF('课表'!$L$148:$L$310,B111))+IF(COUNTIF('课表'!$M$148:$M$310,B111)&gt;=2,1,COUNTIF('课表'!$M$148:$M$310,B111))+IF(COUNTIF('课表'!$N$148:$N$310,B111)&gt;=2,1,COUNTIF('课表'!$N$148:$N$310,B111)))*2</f>
        <v>0</v>
      </c>
      <c r="J111" s="30">
        <f>(IF(COUNTIF('课表'!$O$148:$O$310,B111)&gt;=2,1,COUNTIF('课表'!$O$148:$O$310,B111))+IF(COUNTIF('课表'!$P$148:$P$310,B111)&gt;=2,1,COUNTIF('课表'!$P$148:$P$310,B111))+IF(COUNTIF('课表'!$Q$148:$Q$310,B111)&gt;=2,1,COUNTIF('课表'!$Q$148:$Q$310,B111))+IF(COUNTIF('课表'!$R$148:$R$310,B111)&gt;=2,1,COUNTIF('课表'!$R$148:$R$310,B111)))*2</f>
        <v>0</v>
      </c>
      <c r="K111" s="30">
        <f>(IF(COUNTIF('课表'!$S$148:$S$310,B111)&gt;=2,1,COUNTIF('课表'!$S$148:$S$310,B111))+IF(COUNTIF('课表'!$T$148:$T$310,B111)&gt;=2,1,COUNTIF('课表'!$T$148:$T$310,B111)))*2</f>
        <v>0</v>
      </c>
      <c r="L111" s="30">
        <f>(IF(COUNTIF('课表'!$U$148:$U$310,B111)&gt;=2,1,COUNTIF('课表'!$U$148:$U$310,B111))+IF(COUNTIF('课表'!$V$148:$V$310,B111)&gt;=2,1,COUNTIF('课表'!$V$148:$V$310,B111))+IF(COUNTIF('课表'!$W$148:$W$310,B111)&gt;=2,1,COUNTIF('课表'!$W$148:$W$310,B111))+IF(COUNTIF('课表'!$X$148:$X$310,B111)&gt;=2,1,COUNTIF('课表'!$X$148:$X$310,B111)))*2</f>
        <v>0</v>
      </c>
      <c r="M111" s="30">
        <f>(IF(COUNTIF('课表'!$Y$148:$Y$310,B111)&gt;=2,1,COUNTIF('课表'!$Y$148:$Y$310,B111))+IF(COUNTIF('课表'!$Z$148:$Z$310,B111)&gt;=2,1,COUNTIF('课表'!$Z$148:$Z$310,B111))+IF(COUNTIF('课表'!$AA$148:$AA$310,B111)&gt;=2,1,COUNTIF('课表'!$AA$148:$AA$310,B111))+IF(COUNTIF('课表'!$AB$148:$AB$310,B111)&gt;=2,1,COUNTIF('课表'!$AB$148:$AB$310,B111)))*2</f>
        <v>0</v>
      </c>
      <c r="N111" s="30">
        <f t="shared" si="3"/>
        <v>0</v>
      </c>
    </row>
    <row r="112" spans="1:14" ht="19.5" customHeight="1">
      <c r="A112" s="28">
        <v>110</v>
      </c>
      <c r="B112" s="31" t="s">
        <v>1613</v>
      </c>
      <c r="C112" s="5" t="str">
        <f>VLOOKUP(B112,'教师基础数据'!$B$2:$G4512,3,FALSE)</f>
        <v>人文系</v>
      </c>
      <c r="D112" s="5" t="str">
        <f>VLOOKUP(B112,'教师基础数据'!$B$2:$G4512,4,FALSE)</f>
        <v>专职</v>
      </c>
      <c r="E112" s="5" t="str">
        <f>VLOOKUP(B112,'教师基础数据'!$B$2:$G4512,5,FALSE)</f>
        <v>英语教研室</v>
      </c>
      <c r="F112" s="28">
        <f t="shared" si="2"/>
        <v>0</v>
      </c>
      <c r="G112" s="30">
        <f>(IF(COUNTIF('课表'!$C$148:$C$310,B112)&gt;=2,1,COUNTIF('课表'!$C$148:$C$310,B112))+IF(COUNTIF('课表'!$D$148:$D$310,B112)&gt;=2,1,COUNTIF('课表'!D$148:$D$310,B112))+IF(COUNTIF('课表'!$E$148:$E$310,B112)&gt;=2,1,COUNTIF('课表'!$E$148:$E$310,B112))+IF(COUNTIF('课表'!$F$148:$F$310,B112)&gt;=2,1,COUNTIF('课表'!$F$148:$F$310,B112)))*2</f>
        <v>0</v>
      </c>
      <c r="H112" s="30">
        <f>(IF(COUNTIF('课表'!$G$148:$G$310,B112)&gt;=2,1,COUNTIF('课表'!$G$148:$G$310,B112))+IF(COUNTIF('课表'!$H$148:$H$310,B112)&gt;=2,1,COUNTIF('课表'!$H$148:$H$310,B112))+IF(COUNTIF('课表'!$I$148:$I$310,B112)&gt;=2,1,COUNTIF('课表'!$I$148:$I$310,B112))+IF(COUNTIF('课表'!$J$148:$J$310,B112)&gt;=2,1,COUNTIF('课表'!$J$148:$J$310,B112)))*2</f>
        <v>0</v>
      </c>
      <c r="I112" s="34">
        <f>(IF(COUNTIF('课表'!$K$148:$K$310,B112)&gt;=2,1,COUNTIF('课表'!$K$148:$K$310,B112))+IF(COUNTIF('课表'!$L$148:$L$310,B112)&gt;=2,1,COUNTIF('课表'!$L$148:$L$310,B112))+IF(COUNTIF('课表'!$M$148:$M$310,B112)&gt;=2,1,COUNTIF('课表'!$M$148:$M$310,B112))+IF(COUNTIF('课表'!$N$148:$N$310,B112)&gt;=2,1,COUNTIF('课表'!$N$148:$N$310,B112)))*2</f>
        <v>0</v>
      </c>
      <c r="J112" s="30">
        <f>(IF(COUNTIF('课表'!$O$148:$O$310,B112)&gt;=2,1,COUNTIF('课表'!$O$148:$O$310,B112))+IF(COUNTIF('课表'!$P$148:$P$310,B112)&gt;=2,1,COUNTIF('课表'!$P$148:$P$310,B112))+IF(COUNTIF('课表'!$Q$148:$Q$310,B112)&gt;=2,1,COUNTIF('课表'!$Q$148:$Q$310,B112))+IF(COUNTIF('课表'!$R$148:$R$310,B112)&gt;=2,1,COUNTIF('课表'!$R$148:$R$310,B112)))*2</f>
        <v>0</v>
      </c>
      <c r="K112" s="30">
        <f>(IF(COUNTIF('课表'!$S$148:$S$310,B112)&gt;=2,1,COUNTIF('课表'!$S$148:$S$310,B112))+IF(COUNTIF('课表'!$T$148:$T$310,B112)&gt;=2,1,COUNTIF('课表'!$T$148:$T$310,B112)))*2</f>
        <v>0</v>
      </c>
      <c r="L112" s="30">
        <f>(IF(COUNTIF('课表'!$U$148:$U$310,B112)&gt;=2,1,COUNTIF('课表'!$U$148:$U$310,B112))+IF(COUNTIF('课表'!$V$148:$V$310,B112)&gt;=2,1,COUNTIF('课表'!$V$148:$V$310,B112))+IF(COUNTIF('课表'!$W$148:$W$310,B112)&gt;=2,1,COUNTIF('课表'!$W$148:$W$310,B112))+IF(COUNTIF('课表'!$X$148:$X$310,B112)&gt;=2,1,COUNTIF('课表'!$X$148:$X$310,B112)))*2</f>
        <v>0</v>
      </c>
      <c r="M112" s="30">
        <f>(IF(COUNTIF('课表'!$Y$148:$Y$310,B112)&gt;=2,1,COUNTIF('课表'!$Y$148:$Y$310,B112))+IF(COUNTIF('课表'!$Z$148:$Z$310,B112)&gt;=2,1,COUNTIF('课表'!$Z$148:$Z$310,B112))+IF(COUNTIF('课表'!$AA$148:$AA$310,B112)&gt;=2,1,COUNTIF('课表'!$AA$148:$AA$310,B112))+IF(COUNTIF('课表'!$AB$148:$AB$310,B112)&gt;=2,1,COUNTIF('课表'!$AB$148:$AB$310,B112)))*2</f>
        <v>0</v>
      </c>
      <c r="N112" s="30">
        <f t="shared" si="3"/>
        <v>0</v>
      </c>
    </row>
    <row r="113" spans="1:14" ht="19.5" customHeight="1">
      <c r="A113" s="28">
        <v>111</v>
      </c>
      <c r="B113" s="29" t="s">
        <v>1338</v>
      </c>
      <c r="C113" s="5" t="str">
        <f>VLOOKUP(B113,'教师基础数据'!$B$2:$G4633,3,FALSE)</f>
        <v>人文系</v>
      </c>
      <c r="D113" s="5" t="str">
        <f>VLOOKUP(B113,'教师基础数据'!$B$2:$G4633,4,FALSE)</f>
        <v>专职</v>
      </c>
      <c r="E113" s="5" t="str">
        <f>VLOOKUP(B113,'教师基础数据'!$B$2:$G4633,5,FALSE)</f>
        <v>体育教研室</v>
      </c>
      <c r="F113" s="28">
        <f t="shared" si="2"/>
        <v>5</v>
      </c>
      <c r="G113" s="30">
        <f>(IF(COUNTIF('课表'!$C$148:$C$310,B113)&gt;=2,1,COUNTIF('课表'!$C$148:$C$310,B113))+IF(COUNTIF('课表'!$D$148:$D$310,B113)&gt;=2,1,COUNTIF('课表'!D$148:$D$310,B113))+IF(COUNTIF('课表'!$E$148:$E$310,B113)&gt;=2,1,COUNTIF('课表'!$E$148:$E$310,B113))+IF(COUNTIF('课表'!$F$148:$F$310,B113)&gt;=2,1,COUNTIF('课表'!$F$148:$F$310,B113)))*2</f>
        <v>6</v>
      </c>
      <c r="H113" s="30">
        <f>(IF(COUNTIF('课表'!$G$148:$G$310,B113)&gt;=2,1,COUNTIF('课表'!$G$148:$G$310,B113))+IF(COUNTIF('课表'!$H$148:$H$310,B113)&gt;=2,1,COUNTIF('课表'!$H$148:$H$310,B113))+IF(COUNTIF('课表'!$I$148:$I$310,B113)&gt;=2,1,COUNTIF('课表'!$I$148:$I$310,B113))+IF(COUNTIF('课表'!$J$148:$J$310,B113)&gt;=2,1,COUNTIF('课表'!$J$148:$J$310,B113)))*2</f>
        <v>6</v>
      </c>
      <c r="I113" s="34">
        <f>(IF(COUNTIF('课表'!$K$148:$K$310,B113)&gt;=2,1,COUNTIF('课表'!$K$148:$K$310,B113))+IF(COUNTIF('课表'!$L$148:$L$310,B113)&gt;=2,1,COUNTIF('课表'!$L$148:$L$310,B113))+IF(COUNTIF('课表'!$M$148:$M$310,B113)&gt;=2,1,COUNTIF('课表'!$M$148:$M$310,B113))+IF(COUNTIF('课表'!$N$148:$N$310,B113)&gt;=2,1,COUNTIF('课表'!$N$148:$N$310,B113)))*2</f>
        <v>4</v>
      </c>
      <c r="J113" s="30">
        <f>(IF(COUNTIF('课表'!$O$148:$O$310,B113)&gt;=2,1,COUNTIF('课表'!$O$148:$O$310,B113))+IF(COUNTIF('课表'!$P$148:$P$310,B113)&gt;=2,1,COUNTIF('课表'!$P$148:$P$310,B113))+IF(COUNTIF('课表'!$Q$148:$Q$310,B113)&gt;=2,1,COUNTIF('课表'!$Q$148:$Q$310,B113))+IF(COUNTIF('课表'!$R$148:$R$310,B113)&gt;=2,1,COUNTIF('课表'!$R$148:$R$310,B113)))*2</f>
        <v>4</v>
      </c>
      <c r="K113" s="30">
        <f>(IF(COUNTIF('课表'!$S$148:$S$310,B113)&gt;=2,1,COUNTIF('课表'!$S$148:$S$310,B113))+IF(COUNTIF('课表'!$T$148:$T$310,B113)&gt;=2,1,COUNTIF('课表'!$T$148:$T$310,B113)))*2</f>
        <v>0</v>
      </c>
      <c r="L113" s="30">
        <f>(IF(COUNTIF('课表'!$U$148:$U$310,B113)&gt;=2,1,COUNTIF('课表'!$U$148:$U$310,B113))+IF(COUNTIF('课表'!$V$148:$V$310,B113)&gt;=2,1,COUNTIF('课表'!$V$148:$V$310,B113))+IF(COUNTIF('课表'!$W$148:$W$310,B113)&gt;=2,1,COUNTIF('课表'!$W$148:$W$310,B113))+IF(COUNTIF('课表'!$X$148:$X$310,B113)&gt;=2,1,COUNTIF('课表'!$X$148:$X$310,B113)))*2</f>
        <v>4</v>
      </c>
      <c r="M113" s="30">
        <f>(IF(COUNTIF('课表'!$Y$148:$Y$310,B113)&gt;=2,1,COUNTIF('课表'!$Y$148:$Y$310,B113))+IF(COUNTIF('课表'!$Z$148:$Z$310,B113)&gt;=2,1,COUNTIF('课表'!$Z$148:$Z$310,B113))+IF(COUNTIF('课表'!$AA$148:$AA$310,B113)&gt;=2,1,COUNTIF('课表'!$AA$148:$AA$310,B113))+IF(COUNTIF('课表'!$AB$148:$AB$310,B113)&gt;=2,1,COUNTIF('课表'!$AB$148:$AB$310,B113)))*2</f>
        <v>0</v>
      </c>
      <c r="N113" s="30">
        <f t="shared" si="3"/>
        <v>24</v>
      </c>
    </row>
    <row r="114" spans="1:14" ht="19.5" customHeight="1">
      <c r="A114" s="28">
        <v>112</v>
      </c>
      <c r="B114" s="29" t="s">
        <v>1346</v>
      </c>
      <c r="C114" s="5" t="str">
        <f>VLOOKUP(B114,'教师基础数据'!$B$2:$G4700,3,FALSE)</f>
        <v>人文系</v>
      </c>
      <c r="D114" s="5" t="str">
        <f>VLOOKUP(B114,'教师基础数据'!$B$2:$G4700,4,FALSE)</f>
        <v>专职</v>
      </c>
      <c r="E114" s="5" t="str">
        <f>VLOOKUP(B114,'教师基础数据'!$B$2:$G4700,5,FALSE)</f>
        <v>体育教研室</v>
      </c>
      <c r="F114" s="28">
        <f t="shared" si="2"/>
        <v>3</v>
      </c>
      <c r="G114" s="30">
        <f>(IF(COUNTIF('课表'!$C$148:$C$310,B114)&gt;=2,1,COUNTIF('课表'!$C$148:$C$310,B114))+IF(COUNTIF('课表'!$D$148:$D$310,B114)&gt;=2,1,COUNTIF('课表'!D$148:$D$310,B114))+IF(COUNTIF('课表'!$E$148:$E$310,B114)&gt;=2,1,COUNTIF('课表'!$E$148:$E$310,B114))+IF(COUNTIF('课表'!$F$148:$F$310,B114)&gt;=2,1,COUNTIF('课表'!$F$148:$F$310,B114)))*2</f>
        <v>0</v>
      </c>
      <c r="H114" s="30">
        <f>(IF(COUNTIF('课表'!$G$148:$G$310,B114)&gt;=2,1,COUNTIF('课表'!$G$148:$G$310,B114))+IF(COUNTIF('课表'!$H$148:$H$310,B114)&gt;=2,1,COUNTIF('课表'!$H$148:$H$310,B114))+IF(COUNTIF('课表'!$I$148:$I$310,B114)&gt;=2,1,COUNTIF('课表'!$I$148:$I$310,B114))+IF(COUNTIF('课表'!$J$148:$J$310,B114)&gt;=2,1,COUNTIF('课表'!$J$148:$J$310,B114)))*2</f>
        <v>6</v>
      </c>
      <c r="I114" s="34">
        <f>(IF(COUNTIF('课表'!$K$148:$K$310,B114)&gt;=2,1,COUNTIF('课表'!$K$148:$K$310,B114))+IF(COUNTIF('课表'!$L$148:$L$310,B114)&gt;=2,1,COUNTIF('课表'!$L$148:$L$310,B114))+IF(COUNTIF('课表'!$M$148:$M$310,B114)&gt;=2,1,COUNTIF('课表'!$M$148:$M$310,B114))+IF(COUNTIF('课表'!$N$148:$N$310,B114)&gt;=2,1,COUNTIF('课表'!$N$148:$N$310,B114)))*2</f>
        <v>6</v>
      </c>
      <c r="J114" s="30">
        <f>(IF(COUNTIF('课表'!$O$148:$O$310,B114)&gt;=2,1,COUNTIF('课表'!$O$148:$O$310,B114))+IF(COUNTIF('课表'!$P$148:$P$310,B114)&gt;=2,1,COUNTIF('课表'!$P$148:$P$310,B114))+IF(COUNTIF('课表'!$Q$148:$Q$310,B114)&gt;=2,1,COUNTIF('课表'!$Q$148:$Q$310,B114))+IF(COUNTIF('课表'!$R$148:$R$310,B114)&gt;=2,1,COUNTIF('课表'!$R$148:$R$310,B114)))*2</f>
        <v>6</v>
      </c>
      <c r="K114" s="30">
        <f>(IF(COUNTIF('课表'!$S$148:$S$310,B114)&gt;=2,1,COUNTIF('课表'!$S$148:$S$310,B114))+IF(COUNTIF('课表'!$T$148:$T$310,B114)&gt;=2,1,COUNTIF('课表'!$T$148:$T$310,B114)))*2</f>
        <v>0</v>
      </c>
      <c r="L114" s="30">
        <f>(IF(COUNTIF('课表'!$U$148:$U$310,B114)&gt;=2,1,COUNTIF('课表'!$U$148:$U$310,B114))+IF(COUNTIF('课表'!$V$148:$V$310,B114)&gt;=2,1,COUNTIF('课表'!$V$148:$V$310,B114))+IF(COUNTIF('课表'!$W$148:$W$310,B114)&gt;=2,1,COUNTIF('课表'!$W$148:$W$310,B114))+IF(COUNTIF('课表'!$X$148:$X$310,B114)&gt;=2,1,COUNTIF('课表'!$X$148:$X$310,B114)))*2</f>
        <v>0</v>
      </c>
      <c r="M114" s="30">
        <f>(IF(COUNTIF('课表'!$Y$148:$Y$310,B114)&gt;=2,1,COUNTIF('课表'!$Y$148:$Y$310,B114))+IF(COUNTIF('课表'!$Z$148:$Z$310,B114)&gt;=2,1,COUNTIF('课表'!$Z$148:$Z$310,B114))+IF(COUNTIF('课表'!$AA$148:$AA$310,B114)&gt;=2,1,COUNTIF('课表'!$AA$148:$AA$310,B114))+IF(COUNTIF('课表'!$AB$148:$AB$310,B114)&gt;=2,1,COUNTIF('课表'!$AB$148:$AB$310,B114)))*2</f>
        <v>0</v>
      </c>
      <c r="N114" s="30">
        <f t="shared" si="3"/>
        <v>18</v>
      </c>
    </row>
    <row r="115" spans="1:14" ht="19.5" customHeight="1">
      <c r="A115" s="28">
        <v>113</v>
      </c>
      <c r="B115" s="29" t="s">
        <v>1340</v>
      </c>
      <c r="C115" s="5" t="str">
        <f>VLOOKUP(B115,'教师基础数据'!$B$2:$G4428,3,FALSE)</f>
        <v>人文系</v>
      </c>
      <c r="D115" s="5" t="str">
        <f>VLOOKUP(B115,'教师基础数据'!$B$2:$G4428,4,FALSE)</f>
        <v>专职</v>
      </c>
      <c r="E115" s="5" t="str">
        <f>VLOOKUP(B115,'教师基础数据'!$B$2:$G4428,5,FALSE)</f>
        <v>体育教研室</v>
      </c>
      <c r="F115" s="28">
        <f t="shared" si="2"/>
        <v>3</v>
      </c>
      <c r="G115" s="30">
        <f>(IF(COUNTIF('课表'!$C$148:$C$310,B115)&gt;=2,1,COUNTIF('课表'!$C$148:$C$310,B115))+IF(COUNTIF('课表'!$D$148:$D$310,B115)&gt;=2,1,COUNTIF('课表'!D$148:$D$310,B115))+IF(COUNTIF('课表'!$E$148:$E$310,B115)&gt;=2,1,COUNTIF('课表'!$E$148:$E$310,B115))+IF(COUNTIF('课表'!$F$148:$F$310,B115)&gt;=2,1,COUNTIF('课表'!$F$148:$F$310,B115)))*2</f>
        <v>6</v>
      </c>
      <c r="H115" s="30">
        <f>(IF(COUNTIF('课表'!$G$148:$G$310,B115)&gt;=2,1,COUNTIF('课表'!$G$148:$G$310,B115))+IF(COUNTIF('课表'!$H$148:$H$310,B115)&gt;=2,1,COUNTIF('课表'!$H$148:$H$310,B115))+IF(COUNTIF('课表'!$I$148:$I$310,B115)&gt;=2,1,COUNTIF('课表'!$I$148:$I$310,B115))+IF(COUNTIF('课表'!$J$148:$J$310,B115)&gt;=2,1,COUNTIF('课表'!$J$148:$J$310,B115)))*2</f>
        <v>6</v>
      </c>
      <c r="I115" s="34">
        <f>(IF(COUNTIF('课表'!$K$148:$K$310,B115)&gt;=2,1,COUNTIF('课表'!$K$148:$K$310,B115))+IF(COUNTIF('课表'!$L$148:$L$310,B115)&gt;=2,1,COUNTIF('课表'!$L$148:$L$310,B115))+IF(COUNTIF('课表'!$M$148:$M$310,B115)&gt;=2,1,COUNTIF('课表'!$M$148:$M$310,B115))+IF(COUNTIF('课表'!$N$148:$N$310,B115)&gt;=2,1,COUNTIF('课表'!$N$148:$N$310,B115)))*2</f>
        <v>0</v>
      </c>
      <c r="J115" s="30">
        <f>(IF(COUNTIF('课表'!$O$148:$O$310,B115)&gt;=2,1,COUNTIF('课表'!$O$148:$O$310,B115))+IF(COUNTIF('课表'!$P$148:$P$310,B115)&gt;=2,1,COUNTIF('课表'!$P$148:$P$310,B115))+IF(COUNTIF('课表'!$Q$148:$Q$310,B115)&gt;=2,1,COUNTIF('课表'!$Q$148:$Q$310,B115))+IF(COUNTIF('课表'!$R$148:$R$310,B115)&gt;=2,1,COUNTIF('课表'!$R$148:$R$310,B115)))*2</f>
        <v>6</v>
      </c>
      <c r="K115" s="30">
        <f>(IF(COUNTIF('课表'!$S$148:$S$310,B115)&gt;=2,1,COUNTIF('课表'!$S$148:$S$310,B115))+IF(COUNTIF('课表'!$T$148:$T$310,B115)&gt;=2,1,COUNTIF('课表'!$T$148:$T$310,B115)))*2</f>
        <v>0</v>
      </c>
      <c r="L115" s="30">
        <f>(IF(COUNTIF('课表'!$U$148:$U$310,B115)&gt;=2,1,COUNTIF('课表'!$U$148:$U$310,B115))+IF(COUNTIF('课表'!$V$148:$V$310,B115)&gt;=2,1,COUNTIF('课表'!$V$148:$V$310,B115))+IF(COUNTIF('课表'!$W$148:$W$310,B115)&gt;=2,1,COUNTIF('课表'!$W$148:$W$310,B115))+IF(COUNTIF('课表'!$X$148:$X$310,B115)&gt;=2,1,COUNTIF('课表'!$X$148:$X$310,B115)))*2</f>
        <v>0</v>
      </c>
      <c r="M115" s="30">
        <f>(IF(COUNTIF('课表'!$Y$148:$Y$310,B115)&gt;=2,1,COUNTIF('课表'!$Y$148:$Y$310,B115))+IF(COUNTIF('课表'!$Z$148:$Z$310,B115)&gt;=2,1,COUNTIF('课表'!$Z$148:$Z$310,B115))+IF(COUNTIF('课表'!$AA$148:$AA$310,B115)&gt;=2,1,COUNTIF('课表'!$AA$148:$AA$310,B115))+IF(COUNTIF('课表'!$AB$148:$AB$310,B115)&gt;=2,1,COUNTIF('课表'!$AB$148:$AB$310,B115)))*2</f>
        <v>0</v>
      </c>
      <c r="N115" s="30">
        <f t="shared" si="3"/>
        <v>18</v>
      </c>
    </row>
    <row r="116" spans="1:14" ht="19.5" customHeight="1">
      <c r="A116" s="28">
        <v>114</v>
      </c>
      <c r="B116" s="29" t="s">
        <v>1614</v>
      </c>
      <c r="C116" s="5" t="str">
        <f>VLOOKUP(B116,'教师基础数据'!$B$2:$G4486,3,FALSE)</f>
        <v>人文系</v>
      </c>
      <c r="D116" s="5" t="str">
        <f>VLOOKUP(B116,'教师基础数据'!$B$2:$G4486,4,FALSE)</f>
        <v>专职</v>
      </c>
      <c r="E116" s="5" t="str">
        <f>VLOOKUP(B116,'教师基础数据'!$B$2:$G4486,5,FALSE)</f>
        <v>体育教研室</v>
      </c>
      <c r="F116" s="28">
        <f t="shared" si="2"/>
        <v>0</v>
      </c>
      <c r="G116" s="30">
        <f>(IF(COUNTIF('课表'!$C$148:$C$310,B116)&gt;=2,1,COUNTIF('课表'!$C$148:$C$310,B116))+IF(COUNTIF('课表'!$D$148:$D$310,B116)&gt;=2,1,COUNTIF('课表'!D$148:$D$310,B116))+IF(COUNTIF('课表'!$E$148:$E$310,B116)&gt;=2,1,COUNTIF('课表'!$E$148:$E$310,B116))+IF(COUNTIF('课表'!$F$148:$F$310,B116)&gt;=2,1,COUNTIF('课表'!$F$148:$F$310,B116)))*2</f>
        <v>0</v>
      </c>
      <c r="H116" s="30">
        <f>(IF(COUNTIF('课表'!$G$148:$G$310,B116)&gt;=2,1,COUNTIF('课表'!$G$148:$G$310,B116))+IF(COUNTIF('课表'!$H$148:$H$310,B116)&gt;=2,1,COUNTIF('课表'!$H$148:$H$310,B116))+IF(COUNTIF('课表'!$I$148:$I$310,B116)&gt;=2,1,COUNTIF('课表'!$I$148:$I$310,B116))+IF(COUNTIF('课表'!$J$148:$J$310,B116)&gt;=2,1,COUNTIF('课表'!$J$148:$J$310,B116)))*2</f>
        <v>0</v>
      </c>
      <c r="I116" s="34">
        <f>(IF(COUNTIF('课表'!$K$148:$K$310,B116)&gt;=2,1,COUNTIF('课表'!$K$148:$K$310,B116))+IF(COUNTIF('课表'!$L$148:$L$310,B116)&gt;=2,1,COUNTIF('课表'!$L$148:$L$310,B116))+IF(COUNTIF('课表'!$M$148:$M$310,B116)&gt;=2,1,COUNTIF('课表'!$M$148:$M$310,B116))+IF(COUNTIF('课表'!$N$148:$N$310,B116)&gt;=2,1,COUNTIF('课表'!$N$148:$N$310,B116)))*2</f>
        <v>0</v>
      </c>
      <c r="J116" s="30">
        <f>(IF(COUNTIF('课表'!$O$148:$O$310,B116)&gt;=2,1,COUNTIF('课表'!$O$148:$O$310,B116))+IF(COUNTIF('课表'!$P$148:$P$310,B116)&gt;=2,1,COUNTIF('课表'!$P$148:$P$310,B116))+IF(COUNTIF('课表'!$Q$148:$Q$310,B116)&gt;=2,1,COUNTIF('课表'!$Q$148:$Q$310,B116))+IF(COUNTIF('课表'!$R$148:$R$310,B116)&gt;=2,1,COUNTIF('课表'!$R$148:$R$310,B116)))*2</f>
        <v>0</v>
      </c>
      <c r="K116" s="30">
        <f>(IF(COUNTIF('课表'!$S$148:$S$310,B116)&gt;=2,1,COUNTIF('课表'!$S$148:$S$310,B116))+IF(COUNTIF('课表'!$T$148:$T$310,B116)&gt;=2,1,COUNTIF('课表'!$T$148:$T$310,B116)))*2</f>
        <v>0</v>
      </c>
      <c r="L116" s="30">
        <f>(IF(COUNTIF('课表'!$U$148:$U$310,B116)&gt;=2,1,COUNTIF('课表'!$U$148:$U$310,B116))+IF(COUNTIF('课表'!$V$148:$V$310,B116)&gt;=2,1,COUNTIF('课表'!$V$148:$V$310,B116))+IF(COUNTIF('课表'!$W$148:$W$310,B116)&gt;=2,1,COUNTIF('课表'!$W$148:$W$310,B116))+IF(COUNTIF('课表'!$X$148:$X$310,B116)&gt;=2,1,COUNTIF('课表'!$X$148:$X$310,B116)))*2</f>
        <v>0</v>
      </c>
      <c r="M116" s="30">
        <f>(IF(COUNTIF('课表'!$Y$148:$Y$310,B116)&gt;=2,1,COUNTIF('课表'!$Y$148:$Y$310,B116))+IF(COUNTIF('课表'!$Z$148:$Z$310,B116)&gt;=2,1,COUNTIF('课表'!$Z$148:$Z$310,B116))+IF(COUNTIF('课表'!$AA$148:$AA$310,B116)&gt;=2,1,COUNTIF('课表'!$AA$148:$AA$310,B116))+IF(COUNTIF('课表'!$AB$148:$AB$310,B116)&gt;=2,1,COUNTIF('课表'!$AB$148:$AB$310,B116)))*2</f>
        <v>0</v>
      </c>
      <c r="N116" s="30">
        <f t="shared" si="3"/>
        <v>0</v>
      </c>
    </row>
    <row r="117" spans="1:14" ht="19.5" customHeight="1">
      <c r="A117" s="28">
        <v>115</v>
      </c>
      <c r="B117" s="29" t="s">
        <v>1615</v>
      </c>
      <c r="C117" s="5" t="str">
        <f>VLOOKUP(B117,'教师基础数据'!$B$2:$G4523,3,FALSE)</f>
        <v>人文系</v>
      </c>
      <c r="D117" s="5" t="str">
        <f>VLOOKUP(B117,'教师基础数据'!$B$2:$G4523,4,FALSE)</f>
        <v>专职</v>
      </c>
      <c r="E117" s="5" t="str">
        <f>VLOOKUP(B117,'教师基础数据'!$B$2:$G4523,5,FALSE)</f>
        <v>体育教研室</v>
      </c>
      <c r="F117" s="28">
        <f t="shared" si="2"/>
        <v>0</v>
      </c>
      <c r="G117" s="30">
        <f>(IF(COUNTIF('课表'!$C$148:$C$310,B117)&gt;=2,1,COUNTIF('课表'!$C$148:$C$310,B117))+IF(COUNTIF('课表'!$D$148:$D$310,B117)&gt;=2,1,COUNTIF('课表'!D$148:$D$310,B117))+IF(COUNTIF('课表'!$E$148:$E$310,B117)&gt;=2,1,COUNTIF('课表'!$E$148:$E$310,B117))+IF(COUNTIF('课表'!$F$148:$F$310,B117)&gt;=2,1,COUNTIF('课表'!$F$148:$F$310,B117)))*2</f>
        <v>0</v>
      </c>
      <c r="H117" s="30">
        <f>(IF(COUNTIF('课表'!$G$148:$G$310,B117)&gt;=2,1,COUNTIF('课表'!$G$148:$G$310,B117))+IF(COUNTIF('课表'!$H$148:$H$310,B117)&gt;=2,1,COUNTIF('课表'!$H$148:$H$310,B117))+IF(COUNTIF('课表'!$I$148:$I$310,B117)&gt;=2,1,COUNTIF('课表'!$I$148:$I$310,B117))+IF(COUNTIF('课表'!$J$148:$J$310,B117)&gt;=2,1,COUNTIF('课表'!$J$148:$J$310,B117)))*2</f>
        <v>0</v>
      </c>
      <c r="I117" s="34">
        <f>(IF(COUNTIF('课表'!$K$148:$K$310,B117)&gt;=2,1,COUNTIF('课表'!$K$148:$K$310,B117))+IF(COUNTIF('课表'!$L$148:$L$310,B117)&gt;=2,1,COUNTIF('课表'!$L$148:$L$310,B117))+IF(COUNTIF('课表'!$M$148:$M$310,B117)&gt;=2,1,COUNTIF('课表'!$M$148:$M$310,B117))+IF(COUNTIF('课表'!$N$148:$N$310,B117)&gt;=2,1,COUNTIF('课表'!$N$148:$N$310,B117)))*2</f>
        <v>0</v>
      </c>
      <c r="J117" s="30">
        <f>(IF(COUNTIF('课表'!$O$148:$O$310,B117)&gt;=2,1,COUNTIF('课表'!$O$148:$O$310,B117))+IF(COUNTIF('课表'!$P$148:$P$310,B117)&gt;=2,1,COUNTIF('课表'!$P$148:$P$310,B117))+IF(COUNTIF('课表'!$Q$148:$Q$310,B117)&gt;=2,1,COUNTIF('课表'!$Q$148:$Q$310,B117))+IF(COUNTIF('课表'!$R$148:$R$310,B117)&gt;=2,1,COUNTIF('课表'!$R$148:$R$310,B117)))*2</f>
        <v>0</v>
      </c>
      <c r="K117" s="30">
        <f>(IF(COUNTIF('课表'!$S$148:$S$310,B117)&gt;=2,1,COUNTIF('课表'!$S$148:$S$310,B117))+IF(COUNTIF('课表'!$T$148:$T$310,B117)&gt;=2,1,COUNTIF('课表'!$T$148:$T$310,B117)))*2</f>
        <v>0</v>
      </c>
      <c r="L117" s="30">
        <f>(IF(COUNTIF('课表'!$U$148:$U$310,B117)&gt;=2,1,COUNTIF('课表'!$U$148:$U$310,B117))+IF(COUNTIF('课表'!$V$148:$V$310,B117)&gt;=2,1,COUNTIF('课表'!$V$148:$V$310,B117))+IF(COUNTIF('课表'!$W$148:$W$310,B117)&gt;=2,1,COUNTIF('课表'!$W$148:$W$310,B117))+IF(COUNTIF('课表'!$X$148:$X$310,B117)&gt;=2,1,COUNTIF('课表'!$X$148:$X$310,B117)))*2</f>
        <v>0</v>
      </c>
      <c r="M117" s="30">
        <f>(IF(COUNTIF('课表'!$Y$148:$Y$310,B117)&gt;=2,1,COUNTIF('课表'!$Y$148:$Y$310,B117))+IF(COUNTIF('课表'!$Z$148:$Z$310,B117)&gt;=2,1,COUNTIF('课表'!$Z$148:$Z$310,B117))+IF(COUNTIF('课表'!$AA$148:$AA$310,B117)&gt;=2,1,COUNTIF('课表'!$AA$148:$AA$310,B117))+IF(COUNTIF('课表'!$AB$148:$AB$310,B117)&gt;=2,1,COUNTIF('课表'!$AB$148:$AB$310,B117)))*2</f>
        <v>0</v>
      </c>
      <c r="N117" s="30">
        <f t="shared" si="3"/>
        <v>0</v>
      </c>
    </row>
    <row r="118" spans="1:14" ht="19.5" customHeight="1">
      <c r="A118" s="28">
        <v>116</v>
      </c>
      <c r="B118" s="29" t="s">
        <v>1348</v>
      </c>
      <c r="C118" s="5" t="str">
        <f>VLOOKUP(B118,'教师基础数据'!$B$2:$G4734,3,FALSE)</f>
        <v>人文系</v>
      </c>
      <c r="D118" s="5" t="str">
        <f>VLOOKUP(B118,'教师基础数据'!$B$2:$G4734,4,FALSE)</f>
        <v>专职</v>
      </c>
      <c r="E118" s="5" t="str">
        <f>VLOOKUP(B118,'教师基础数据'!$B$2:$G4734,5,FALSE)</f>
        <v>体育教研室</v>
      </c>
      <c r="F118" s="28">
        <f t="shared" si="2"/>
        <v>4</v>
      </c>
      <c r="G118" s="30">
        <f>(IF(COUNTIF('课表'!$C$148:$C$310,B118)&gt;=2,1,COUNTIF('课表'!$C$148:$C$310,B118))+IF(COUNTIF('课表'!$D$148:$D$310,B118)&gt;=2,1,COUNTIF('课表'!D$148:$D$310,B118))+IF(COUNTIF('课表'!$E$148:$E$310,B118)&gt;=2,1,COUNTIF('课表'!$E$148:$E$310,B118))+IF(COUNTIF('课表'!$F$148:$F$310,B118)&gt;=2,1,COUNTIF('课表'!$F$148:$F$310,B118)))*2</f>
        <v>0</v>
      </c>
      <c r="H118" s="30">
        <f>(IF(COUNTIF('课表'!$G$148:$G$310,B118)&gt;=2,1,COUNTIF('课表'!$G$148:$G$310,B118))+IF(COUNTIF('课表'!$H$148:$H$310,B118)&gt;=2,1,COUNTIF('课表'!$H$148:$H$310,B118))+IF(COUNTIF('课表'!$I$148:$I$310,B118)&gt;=2,1,COUNTIF('课表'!$I$148:$I$310,B118))+IF(COUNTIF('课表'!$J$148:$J$310,B118)&gt;=2,1,COUNTIF('课表'!$J$148:$J$310,B118)))*2</f>
        <v>4</v>
      </c>
      <c r="I118" s="34">
        <f>(IF(COUNTIF('课表'!$K$148:$K$310,B118)&gt;=2,1,COUNTIF('课表'!$K$148:$K$310,B118))+IF(COUNTIF('课表'!$L$148:$L$310,B118)&gt;=2,1,COUNTIF('课表'!$L$148:$L$310,B118))+IF(COUNTIF('课表'!$M$148:$M$310,B118)&gt;=2,1,COUNTIF('课表'!$M$148:$M$310,B118))+IF(COUNTIF('课表'!$N$148:$N$310,B118)&gt;=2,1,COUNTIF('课表'!$N$148:$N$310,B118)))*2</f>
        <v>6</v>
      </c>
      <c r="J118" s="30">
        <f>(IF(COUNTIF('课表'!$O$148:$O$310,B118)&gt;=2,1,COUNTIF('课表'!$O$148:$O$310,B118))+IF(COUNTIF('课表'!$P$148:$P$310,B118)&gt;=2,1,COUNTIF('课表'!$P$148:$P$310,B118))+IF(COUNTIF('课表'!$Q$148:$Q$310,B118)&gt;=2,1,COUNTIF('课表'!$Q$148:$Q$310,B118))+IF(COUNTIF('课表'!$R$148:$R$310,B118)&gt;=2,1,COUNTIF('课表'!$R$148:$R$310,B118)))*2</f>
        <v>4</v>
      </c>
      <c r="K118" s="30">
        <f>(IF(COUNTIF('课表'!$S$148:$S$310,B118)&gt;=2,1,COUNTIF('课表'!$S$148:$S$310,B118))+IF(COUNTIF('课表'!$T$148:$T$310,B118)&gt;=2,1,COUNTIF('课表'!$T$148:$T$310,B118)))*2</f>
        <v>0</v>
      </c>
      <c r="L118" s="30">
        <f>(IF(COUNTIF('课表'!$U$148:$U$310,B118)&gt;=2,1,COUNTIF('课表'!$U$148:$U$310,B118))+IF(COUNTIF('课表'!$V$148:$V$310,B118)&gt;=2,1,COUNTIF('课表'!$V$148:$V$310,B118))+IF(COUNTIF('课表'!$W$148:$W$310,B118)&gt;=2,1,COUNTIF('课表'!$W$148:$W$310,B118))+IF(COUNTIF('课表'!$X$148:$X$310,B118)&gt;=2,1,COUNTIF('课表'!$X$148:$X$310,B118)))*2</f>
        <v>6</v>
      </c>
      <c r="M118" s="30">
        <f>(IF(COUNTIF('课表'!$Y$148:$Y$310,B118)&gt;=2,1,COUNTIF('课表'!$Y$148:$Y$310,B118))+IF(COUNTIF('课表'!$Z$148:$Z$310,B118)&gt;=2,1,COUNTIF('课表'!$Z$148:$Z$310,B118))+IF(COUNTIF('课表'!$AA$148:$AA$310,B118)&gt;=2,1,COUNTIF('课表'!$AA$148:$AA$310,B118))+IF(COUNTIF('课表'!$AB$148:$AB$310,B118)&gt;=2,1,COUNTIF('课表'!$AB$148:$AB$310,B118)))*2</f>
        <v>0</v>
      </c>
      <c r="N118" s="30">
        <f t="shared" si="3"/>
        <v>20</v>
      </c>
    </row>
    <row r="119" spans="1:14" ht="19.5" customHeight="1">
      <c r="A119" s="28">
        <v>117</v>
      </c>
      <c r="B119" s="29" t="s">
        <v>1350</v>
      </c>
      <c r="C119" s="5" t="str">
        <f>VLOOKUP(B119,'教师基础数据'!$B$2:$G4711,3,FALSE)</f>
        <v>人文系</v>
      </c>
      <c r="D119" s="5" t="str">
        <f>VLOOKUP(B119,'教师基础数据'!$B$2:$G4711,4,FALSE)</f>
        <v>专职</v>
      </c>
      <c r="E119" s="5" t="str">
        <f>VLOOKUP(B119,'教师基础数据'!$B$2:$G4711,5,FALSE)</f>
        <v>体育教研室</v>
      </c>
      <c r="F119" s="28">
        <f t="shared" si="2"/>
        <v>4</v>
      </c>
      <c r="G119" s="30">
        <f>(IF(COUNTIF('课表'!$C$148:$C$310,B119)&gt;=2,1,COUNTIF('课表'!$C$148:$C$310,B119))+IF(COUNTIF('课表'!$D$148:$D$310,B119)&gt;=2,1,COUNTIF('课表'!D$148:$D$310,B119))+IF(COUNTIF('课表'!$E$148:$E$310,B119)&gt;=2,1,COUNTIF('课表'!$E$148:$E$310,B119))+IF(COUNTIF('课表'!$F$148:$F$310,B119)&gt;=2,1,COUNTIF('课表'!$F$148:$F$310,B119)))*2</f>
        <v>6</v>
      </c>
      <c r="H119" s="30">
        <f>(IF(COUNTIF('课表'!$G$148:$G$310,B119)&gt;=2,1,COUNTIF('课表'!$G$148:$G$310,B119))+IF(COUNTIF('课表'!$H$148:$H$310,B119)&gt;=2,1,COUNTIF('课表'!$H$148:$H$310,B119))+IF(COUNTIF('课表'!$I$148:$I$310,B119)&gt;=2,1,COUNTIF('课表'!$I$148:$I$310,B119))+IF(COUNTIF('课表'!$J$148:$J$310,B119)&gt;=2,1,COUNTIF('课表'!$J$148:$J$310,B119)))*2</f>
        <v>4</v>
      </c>
      <c r="I119" s="34">
        <f>(IF(COUNTIF('课表'!$K$148:$K$310,B119)&gt;=2,1,COUNTIF('课表'!$K$148:$K$310,B119))+IF(COUNTIF('课表'!$L$148:$L$310,B119)&gt;=2,1,COUNTIF('课表'!$L$148:$L$310,B119))+IF(COUNTIF('课表'!$M$148:$M$310,B119)&gt;=2,1,COUNTIF('课表'!$M$148:$M$310,B119))+IF(COUNTIF('课表'!$N$148:$N$310,B119)&gt;=2,1,COUNTIF('课表'!$N$148:$N$310,B119)))*2</f>
        <v>0</v>
      </c>
      <c r="J119" s="30">
        <f>(IF(COUNTIF('课表'!$O$148:$O$310,B119)&gt;=2,1,COUNTIF('课表'!$O$148:$O$310,B119))+IF(COUNTIF('课表'!$P$148:$P$310,B119)&gt;=2,1,COUNTIF('课表'!$P$148:$P$310,B119))+IF(COUNTIF('课表'!$Q$148:$Q$310,B119)&gt;=2,1,COUNTIF('课表'!$Q$148:$Q$310,B119))+IF(COUNTIF('课表'!$R$148:$R$310,B119)&gt;=2,1,COUNTIF('课表'!$R$148:$R$310,B119)))*2</f>
        <v>6</v>
      </c>
      <c r="K119" s="30">
        <f>(IF(COUNTIF('课表'!$S$148:$S$310,B119)&gt;=2,1,COUNTIF('课表'!$S$148:$S$310,B119))+IF(COUNTIF('课表'!$T$148:$T$310,B119)&gt;=2,1,COUNTIF('课表'!$T$148:$T$310,B119)))*2</f>
        <v>0</v>
      </c>
      <c r="L119" s="30">
        <f>(IF(COUNTIF('课表'!$U$148:$U$310,B119)&gt;=2,1,COUNTIF('课表'!$U$148:$U$310,B119))+IF(COUNTIF('课表'!$V$148:$V$310,B119)&gt;=2,1,COUNTIF('课表'!$V$148:$V$310,B119))+IF(COUNTIF('课表'!$W$148:$W$310,B119)&gt;=2,1,COUNTIF('课表'!$W$148:$W$310,B119))+IF(COUNTIF('课表'!$X$148:$X$310,B119)&gt;=2,1,COUNTIF('课表'!$X$148:$X$310,B119)))*2</f>
        <v>4</v>
      </c>
      <c r="M119" s="30">
        <f>(IF(COUNTIF('课表'!$Y$148:$Y$310,B119)&gt;=2,1,COUNTIF('课表'!$Y$148:$Y$310,B119))+IF(COUNTIF('课表'!$Z$148:$Z$310,B119)&gt;=2,1,COUNTIF('课表'!$Z$148:$Z$310,B119))+IF(COUNTIF('课表'!$AA$148:$AA$310,B119)&gt;=2,1,COUNTIF('课表'!$AA$148:$AA$310,B119))+IF(COUNTIF('课表'!$AB$148:$AB$310,B119)&gt;=2,1,COUNTIF('课表'!$AB$148:$AB$310,B119)))*2</f>
        <v>0</v>
      </c>
      <c r="N119" s="30">
        <f t="shared" si="3"/>
        <v>20</v>
      </c>
    </row>
    <row r="120" spans="1:14" ht="19.5" customHeight="1">
      <c r="A120" s="28">
        <v>118</v>
      </c>
      <c r="B120" s="29" t="s">
        <v>1616</v>
      </c>
      <c r="C120" s="5" t="str">
        <f>VLOOKUP(B120,'教师基础数据'!$B$2:$G4758,3,FALSE)</f>
        <v>人文系</v>
      </c>
      <c r="D120" s="5" t="str">
        <f>VLOOKUP(B120,'教师基础数据'!$B$2:$G4758,4,FALSE)</f>
        <v>专职</v>
      </c>
      <c r="E120" s="5" t="str">
        <f>VLOOKUP(B120,'教师基础数据'!$B$2:$G4758,5,FALSE)</f>
        <v>体育教研室</v>
      </c>
      <c r="F120" s="28">
        <f t="shared" si="2"/>
        <v>0</v>
      </c>
      <c r="G120" s="30">
        <f>(IF(COUNTIF('课表'!$C$148:$C$310,B120)&gt;=2,1,COUNTIF('课表'!$C$148:$C$310,B120))+IF(COUNTIF('课表'!$D$148:$D$310,B120)&gt;=2,1,COUNTIF('课表'!D$148:$D$310,B120))+IF(COUNTIF('课表'!$E$148:$E$310,B120)&gt;=2,1,COUNTIF('课表'!$E$148:$E$310,B120))+IF(COUNTIF('课表'!$F$148:$F$310,B120)&gt;=2,1,COUNTIF('课表'!$F$148:$F$310,B120)))*2</f>
        <v>0</v>
      </c>
      <c r="H120" s="30">
        <f>(IF(COUNTIF('课表'!$G$148:$G$310,B120)&gt;=2,1,COUNTIF('课表'!$G$148:$G$310,B120))+IF(COUNTIF('课表'!$H$148:$H$310,B120)&gt;=2,1,COUNTIF('课表'!$H$148:$H$310,B120))+IF(COUNTIF('课表'!$I$148:$I$310,B120)&gt;=2,1,COUNTIF('课表'!$I$148:$I$310,B120))+IF(COUNTIF('课表'!$J$148:$J$310,B120)&gt;=2,1,COUNTIF('课表'!$J$148:$J$310,B120)))*2</f>
        <v>0</v>
      </c>
      <c r="I120" s="34">
        <f>(IF(COUNTIF('课表'!$K$148:$K$310,B120)&gt;=2,1,COUNTIF('课表'!$K$148:$K$310,B120))+IF(COUNTIF('课表'!$L$148:$L$310,B120)&gt;=2,1,COUNTIF('课表'!$L$148:$L$310,B120))+IF(COUNTIF('课表'!$M$148:$M$310,B120)&gt;=2,1,COUNTIF('课表'!$M$148:$M$310,B120))+IF(COUNTIF('课表'!$N$148:$N$310,B120)&gt;=2,1,COUNTIF('课表'!$N$148:$N$310,B120)))*2</f>
        <v>0</v>
      </c>
      <c r="J120" s="30">
        <f>(IF(COUNTIF('课表'!$O$148:$O$310,B120)&gt;=2,1,COUNTIF('课表'!$O$148:$O$310,B120))+IF(COUNTIF('课表'!$P$148:$P$310,B120)&gt;=2,1,COUNTIF('课表'!$P$148:$P$310,B120))+IF(COUNTIF('课表'!$Q$148:$Q$310,B120)&gt;=2,1,COUNTIF('课表'!$Q$148:$Q$310,B120))+IF(COUNTIF('课表'!$R$148:$R$310,B120)&gt;=2,1,COUNTIF('课表'!$R$148:$R$310,B120)))*2</f>
        <v>0</v>
      </c>
      <c r="K120" s="30">
        <f>(IF(COUNTIF('课表'!$S$148:$S$310,B120)&gt;=2,1,COUNTIF('课表'!$S$148:$S$310,B120))+IF(COUNTIF('课表'!$T$148:$T$310,B120)&gt;=2,1,COUNTIF('课表'!$T$148:$T$310,B120)))*2</f>
        <v>0</v>
      </c>
      <c r="L120" s="30">
        <f>(IF(COUNTIF('课表'!$U$148:$U$310,B120)&gt;=2,1,COUNTIF('课表'!$U$148:$U$310,B120))+IF(COUNTIF('课表'!$V$148:$V$310,B120)&gt;=2,1,COUNTIF('课表'!$V$148:$V$310,B120))+IF(COUNTIF('课表'!$W$148:$W$310,B120)&gt;=2,1,COUNTIF('课表'!$W$148:$W$310,B120))+IF(COUNTIF('课表'!$X$148:$X$310,B120)&gt;=2,1,COUNTIF('课表'!$X$148:$X$310,B120)))*2</f>
        <v>0</v>
      </c>
      <c r="M120" s="30">
        <f>(IF(COUNTIF('课表'!$Y$148:$Y$310,B120)&gt;=2,1,COUNTIF('课表'!$Y$148:$Y$310,B120))+IF(COUNTIF('课表'!$Z$148:$Z$310,B120)&gt;=2,1,COUNTIF('课表'!$Z$148:$Z$310,B120))+IF(COUNTIF('课表'!$AA$148:$AA$310,B120)&gt;=2,1,COUNTIF('课表'!$AA$148:$AA$310,B120))+IF(COUNTIF('课表'!$AB$148:$AB$310,B120)&gt;=2,1,COUNTIF('课表'!$AB$148:$AB$310,B120)))*2</f>
        <v>0</v>
      </c>
      <c r="N120" s="30">
        <f t="shared" si="3"/>
        <v>0</v>
      </c>
    </row>
    <row r="121" spans="1:14" ht="19.5" customHeight="1">
      <c r="A121" s="28">
        <v>119</v>
      </c>
      <c r="B121" s="29" t="s">
        <v>1344</v>
      </c>
      <c r="C121" s="5" t="str">
        <f>VLOOKUP(B121,'教师基础数据'!$B$2:$G4582,3,FALSE)</f>
        <v>人文系</v>
      </c>
      <c r="D121" s="5" t="str">
        <f>VLOOKUP(B121,'教师基础数据'!$B$2:$G4582,4,FALSE)</f>
        <v>专职</v>
      </c>
      <c r="E121" s="5" t="str">
        <f>VLOOKUP(B121,'教师基础数据'!$B$2:$G4582,5,FALSE)</f>
        <v>体育教研室</v>
      </c>
      <c r="F121" s="28">
        <f t="shared" si="2"/>
        <v>3</v>
      </c>
      <c r="G121" s="30">
        <f>(IF(COUNTIF('课表'!$C$148:$C$310,B121)&gt;=2,1,COUNTIF('课表'!$C$148:$C$310,B121))+IF(COUNTIF('课表'!$D$148:$D$310,B121)&gt;=2,1,COUNTIF('课表'!D$148:$D$310,B121))+IF(COUNTIF('课表'!$E$148:$E$310,B121)&gt;=2,1,COUNTIF('课表'!$E$148:$E$310,B121))+IF(COUNTIF('课表'!$F$148:$F$310,B121)&gt;=2,1,COUNTIF('课表'!$F$148:$F$310,B121)))*2</f>
        <v>4</v>
      </c>
      <c r="H121" s="30">
        <f>(IF(COUNTIF('课表'!$G$148:$G$310,B121)&gt;=2,1,COUNTIF('课表'!$G$148:$G$310,B121))+IF(COUNTIF('课表'!$H$148:$H$310,B121)&gt;=2,1,COUNTIF('课表'!$H$148:$H$310,B121))+IF(COUNTIF('课表'!$I$148:$I$310,B121)&gt;=2,1,COUNTIF('课表'!$I$148:$I$310,B121))+IF(COUNTIF('课表'!$J$148:$J$310,B121)&gt;=2,1,COUNTIF('课表'!$J$148:$J$310,B121)))*2</f>
        <v>0</v>
      </c>
      <c r="I121" s="34">
        <f>(IF(COUNTIF('课表'!$K$148:$K$310,B121)&gt;=2,1,COUNTIF('课表'!$K$148:$K$310,B121))+IF(COUNTIF('课表'!$L$148:$L$310,B121)&gt;=2,1,COUNTIF('课表'!$L$148:$L$310,B121))+IF(COUNTIF('课表'!$M$148:$M$310,B121)&gt;=2,1,COUNTIF('课表'!$M$148:$M$310,B121))+IF(COUNTIF('课表'!$N$148:$N$310,B121)&gt;=2,1,COUNTIF('课表'!$N$148:$N$310,B121)))*2</f>
        <v>4</v>
      </c>
      <c r="J121" s="30">
        <f>(IF(COUNTIF('课表'!$O$148:$O$310,B121)&gt;=2,1,COUNTIF('课表'!$O$148:$O$310,B121))+IF(COUNTIF('课表'!$P$148:$P$310,B121)&gt;=2,1,COUNTIF('课表'!$P$148:$P$310,B121))+IF(COUNTIF('课表'!$Q$148:$Q$310,B121)&gt;=2,1,COUNTIF('课表'!$Q$148:$Q$310,B121))+IF(COUNTIF('课表'!$R$148:$R$310,B121)&gt;=2,1,COUNTIF('课表'!$R$148:$R$310,B121)))*2</f>
        <v>4</v>
      </c>
      <c r="K121" s="30">
        <f>(IF(COUNTIF('课表'!$S$148:$S$310,B121)&gt;=2,1,COUNTIF('课表'!$S$148:$S$310,B121))+IF(COUNTIF('课表'!$T$148:$T$310,B121)&gt;=2,1,COUNTIF('课表'!$T$148:$T$310,B121)))*2</f>
        <v>0</v>
      </c>
      <c r="L121" s="30">
        <f>(IF(COUNTIF('课表'!$U$148:$U$310,B121)&gt;=2,1,COUNTIF('课表'!$U$148:$U$310,B121))+IF(COUNTIF('课表'!$V$148:$V$310,B121)&gt;=2,1,COUNTIF('课表'!$V$148:$V$310,B121))+IF(COUNTIF('课表'!$W$148:$W$310,B121)&gt;=2,1,COUNTIF('课表'!$W$148:$W$310,B121))+IF(COUNTIF('课表'!$X$148:$X$310,B121)&gt;=2,1,COUNTIF('课表'!$X$148:$X$310,B121)))*2</f>
        <v>0</v>
      </c>
      <c r="M121" s="30">
        <f>(IF(COUNTIF('课表'!$Y$148:$Y$310,B121)&gt;=2,1,COUNTIF('课表'!$Y$148:$Y$310,B121))+IF(COUNTIF('课表'!$Z$148:$Z$310,B121)&gt;=2,1,COUNTIF('课表'!$Z$148:$Z$310,B121))+IF(COUNTIF('课表'!$AA$148:$AA$310,B121)&gt;=2,1,COUNTIF('课表'!$AA$148:$AA$310,B121))+IF(COUNTIF('课表'!$AB$148:$AB$310,B121)&gt;=2,1,COUNTIF('课表'!$AB$148:$AB$310,B121)))*2</f>
        <v>0</v>
      </c>
      <c r="N121" s="30">
        <f t="shared" si="3"/>
        <v>12</v>
      </c>
    </row>
    <row r="122" spans="1:14" ht="19.5" customHeight="1">
      <c r="A122" s="28">
        <v>120</v>
      </c>
      <c r="B122" s="29" t="s">
        <v>1342</v>
      </c>
      <c r="C122" s="5" t="str">
        <f>VLOOKUP(B122,'教师基础数据'!$B$2:$G4601,3,FALSE)</f>
        <v>人文系</v>
      </c>
      <c r="D122" s="5" t="str">
        <f>VLOOKUP(B122,'教师基础数据'!$B$2:$G4601,4,FALSE)</f>
        <v>外聘</v>
      </c>
      <c r="E122" s="5" t="str">
        <f>VLOOKUP(B122,'教师基础数据'!$B$2:$G4601,5,FALSE)</f>
        <v>体育教研室</v>
      </c>
      <c r="F122" s="28">
        <f t="shared" si="2"/>
        <v>4</v>
      </c>
      <c r="G122" s="30">
        <f>(IF(COUNTIF('课表'!$C$148:$C$310,B122)&gt;=2,1,COUNTIF('课表'!$C$148:$C$310,B122))+IF(COUNTIF('课表'!$D$148:$D$310,B122)&gt;=2,1,COUNTIF('课表'!D$148:$D$310,B122))+IF(COUNTIF('课表'!$E$148:$E$310,B122)&gt;=2,1,COUNTIF('课表'!$E$148:$E$310,B122))+IF(COUNTIF('课表'!$F$148:$F$310,B122)&gt;=2,1,COUNTIF('课表'!$F$148:$F$310,B122)))*2</f>
        <v>6</v>
      </c>
      <c r="H122" s="30">
        <f>(IF(COUNTIF('课表'!$G$148:$G$310,B122)&gt;=2,1,COUNTIF('课表'!$G$148:$G$310,B122))+IF(COUNTIF('课表'!$H$148:$H$310,B122)&gt;=2,1,COUNTIF('课表'!$H$148:$H$310,B122))+IF(COUNTIF('课表'!$I$148:$I$310,B122)&gt;=2,1,COUNTIF('课表'!$I$148:$I$310,B122))+IF(COUNTIF('课表'!$J$148:$J$310,B122)&gt;=2,1,COUNTIF('课表'!$J$148:$J$310,B122)))*2</f>
        <v>0</v>
      </c>
      <c r="I122" s="34">
        <f>(IF(COUNTIF('课表'!$K$148:$K$310,B122)&gt;=2,1,COUNTIF('课表'!$K$148:$K$310,B122))+IF(COUNTIF('课表'!$L$148:$L$310,B122)&gt;=2,1,COUNTIF('课表'!$L$148:$L$310,B122))+IF(COUNTIF('课表'!$M$148:$M$310,B122)&gt;=2,1,COUNTIF('课表'!$M$148:$M$310,B122))+IF(COUNTIF('课表'!$N$148:$N$310,B122)&gt;=2,1,COUNTIF('课表'!$N$148:$N$310,B122)))*2</f>
        <v>4</v>
      </c>
      <c r="J122" s="30">
        <f>(IF(COUNTIF('课表'!$O$148:$O$310,B122)&gt;=2,1,COUNTIF('课表'!$O$148:$O$310,B122))+IF(COUNTIF('课表'!$P$148:$P$310,B122)&gt;=2,1,COUNTIF('课表'!$P$148:$P$310,B122))+IF(COUNTIF('课表'!$Q$148:$Q$310,B122)&gt;=2,1,COUNTIF('课表'!$Q$148:$Q$310,B122))+IF(COUNTIF('课表'!$R$148:$R$310,B122)&gt;=2,1,COUNTIF('课表'!$R$148:$R$310,B122)))*2</f>
        <v>6</v>
      </c>
      <c r="K122" s="30">
        <f>(IF(COUNTIF('课表'!$S$148:$S$310,B122)&gt;=2,1,COUNTIF('课表'!$S$148:$S$310,B122))+IF(COUNTIF('课表'!$T$148:$T$310,B122)&gt;=2,1,COUNTIF('课表'!$T$148:$T$310,B122)))*2</f>
        <v>2</v>
      </c>
      <c r="L122" s="30">
        <f>(IF(COUNTIF('课表'!$U$148:$U$310,B122)&gt;=2,1,COUNTIF('课表'!$U$148:$U$310,B122))+IF(COUNTIF('课表'!$V$148:$V$310,B122)&gt;=2,1,COUNTIF('课表'!$V$148:$V$310,B122))+IF(COUNTIF('课表'!$W$148:$W$310,B122)&gt;=2,1,COUNTIF('课表'!$W$148:$W$310,B122))+IF(COUNTIF('课表'!$X$148:$X$310,B122)&gt;=2,1,COUNTIF('课表'!$X$148:$X$310,B122)))*2</f>
        <v>0</v>
      </c>
      <c r="M122" s="30">
        <f>(IF(COUNTIF('课表'!$Y$148:$Y$310,B122)&gt;=2,1,COUNTIF('课表'!$Y$148:$Y$310,B122))+IF(COUNTIF('课表'!$Z$148:$Z$310,B122)&gt;=2,1,COUNTIF('课表'!$Z$148:$Z$310,B122))+IF(COUNTIF('课表'!$AA$148:$AA$310,B122)&gt;=2,1,COUNTIF('课表'!$AA$148:$AA$310,B122))+IF(COUNTIF('课表'!$AB$148:$AB$310,B122)&gt;=2,1,COUNTIF('课表'!$AB$148:$AB$310,B122)))*2</f>
        <v>0</v>
      </c>
      <c r="N122" s="30">
        <f t="shared" si="3"/>
        <v>18</v>
      </c>
    </row>
    <row r="123" spans="1:14" ht="19.5" customHeight="1">
      <c r="A123" s="28">
        <v>121</v>
      </c>
      <c r="B123" s="29" t="s">
        <v>1617</v>
      </c>
      <c r="C123" s="5" t="str">
        <f>VLOOKUP(B123,'教师基础数据'!$B$2:$G4550,3,FALSE)</f>
        <v>人文系</v>
      </c>
      <c r="D123" s="5" t="str">
        <f>VLOOKUP(B123,'教师基础数据'!$B$2:$G4550,4,FALSE)</f>
        <v>兼职</v>
      </c>
      <c r="E123" s="5" t="str">
        <f>VLOOKUP(B123,'教师基础数据'!$B$2:$G4550,5,FALSE)</f>
        <v>体育教研室</v>
      </c>
      <c r="F123" s="28">
        <f t="shared" si="2"/>
        <v>0</v>
      </c>
      <c r="G123" s="30">
        <f>(IF(COUNTIF('课表'!$C$148:$C$310,B123)&gt;=2,1,COUNTIF('课表'!$C$148:$C$310,B123))+IF(COUNTIF('课表'!$D$148:$D$310,B123)&gt;=2,1,COUNTIF('课表'!D$148:$D$310,B123))+IF(COUNTIF('课表'!$E$148:$E$310,B123)&gt;=2,1,COUNTIF('课表'!$E$148:$E$310,B123))+IF(COUNTIF('课表'!$F$148:$F$310,B123)&gt;=2,1,COUNTIF('课表'!$F$148:$F$310,B123)))*2</f>
        <v>0</v>
      </c>
      <c r="H123" s="30">
        <f>(IF(COUNTIF('课表'!$G$148:$G$310,B123)&gt;=2,1,COUNTIF('课表'!$G$148:$G$310,B123))+IF(COUNTIF('课表'!$H$148:$H$310,B123)&gt;=2,1,COUNTIF('课表'!$H$148:$H$310,B123))+IF(COUNTIF('课表'!$I$148:$I$310,B123)&gt;=2,1,COUNTIF('课表'!$I$148:$I$310,B123))+IF(COUNTIF('课表'!$J$148:$J$310,B123)&gt;=2,1,COUNTIF('课表'!$J$148:$J$310,B123)))*2</f>
        <v>0</v>
      </c>
      <c r="I123" s="34">
        <f>(IF(COUNTIF('课表'!$K$148:$K$310,B123)&gt;=2,1,COUNTIF('课表'!$K$148:$K$310,B123))+IF(COUNTIF('课表'!$L$148:$L$310,B123)&gt;=2,1,COUNTIF('课表'!$L$148:$L$310,B123))+IF(COUNTIF('课表'!$M$148:$M$310,B123)&gt;=2,1,COUNTIF('课表'!$M$148:$M$310,B123))+IF(COUNTIF('课表'!$N$148:$N$310,B123)&gt;=2,1,COUNTIF('课表'!$N$148:$N$310,B123)))*2</f>
        <v>0</v>
      </c>
      <c r="J123" s="30">
        <f>(IF(COUNTIF('课表'!$O$148:$O$310,B123)&gt;=2,1,COUNTIF('课表'!$O$148:$O$310,B123))+IF(COUNTIF('课表'!$P$148:$P$310,B123)&gt;=2,1,COUNTIF('课表'!$P$148:$P$310,B123))+IF(COUNTIF('课表'!$Q$148:$Q$310,B123)&gt;=2,1,COUNTIF('课表'!$Q$148:$Q$310,B123))+IF(COUNTIF('课表'!$R$148:$R$310,B123)&gt;=2,1,COUNTIF('课表'!$R$148:$R$310,B123)))*2</f>
        <v>0</v>
      </c>
      <c r="K123" s="30">
        <f>(IF(COUNTIF('课表'!$S$148:$S$310,B123)&gt;=2,1,COUNTIF('课表'!$S$148:$S$310,B123))+IF(COUNTIF('课表'!$T$148:$T$310,B123)&gt;=2,1,COUNTIF('课表'!$T$148:$T$310,B123)))*2</f>
        <v>0</v>
      </c>
      <c r="L123" s="30">
        <f>(IF(COUNTIF('课表'!$U$148:$U$310,B123)&gt;=2,1,COUNTIF('课表'!$U$148:$U$310,B123))+IF(COUNTIF('课表'!$V$148:$V$310,B123)&gt;=2,1,COUNTIF('课表'!$V$148:$V$310,B123))+IF(COUNTIF('课表'!$W$148:$W$310,B123)&gt;=2,1,COUNTIF('课表'!$W$148:$W$310,B123))+IF(COUNTIF('课表'!$X$148:$X$310,B123)&gt;=2,1,COUNTIF('课表'!$X$148:$X$310,B123)))*2</f>
        <v>0</v>
      </c>
      <c r="M123" s="30">
        <f>(IF(COUNTIF('课表'!$Y$148:$Y$310,B123)&gt;=2,1,COUNTIF('课表'!$Y$148:$Y$310,B123))+IF(COUNTIF('课表'!$Z$148:$Z$310,B123)&gt;=2,1,COUNTIF('课表'!$Z$148:$Z$310,B123))+IF(COUNTIF('课表'!$AA$148:$AA$310,B123)&gt;=2,1,COUNTIF('课表'!$AA$148:$AA$310,B123))+IF(COUNTIF('课表'!$AB$148:$AB$310,B123)&gt;=2,1,COUNTIF('课表'!$AB$148:$AB$310,B123)))*2</f>
        <v>0</v>
      </c>
      <c r="N123" s="30">
        <f t="shared" si="3"/>
        <v>0</v>
      </c>
    </row>
    <row r="124" spans="1:14" ht="19.5" customHeight="1">
      <c r="A124" s="28">
        <v>122</v>
      </c>
      <c r="B124" s="29" t="s">
        <v>1618</v>
      </c>
      <c r="C124" s="5" t="str">
        <f>VLOOKUP(B124,'教师基础数据'!$B$2:$G4704,3,FALSE)</f>
        <v>人文系</v>
      </c>
      <c r="D124" s="5" t="str">
        <f>VLOOKUP(B124,'教师基础数据'!$B$2:$G4704,4,FALSE)</f>
        <v>兼职</v>
      </c>
      <c r="E124" s="5" t="str">
        <f>VLOOKUP(B124,'教师基础数据'!$B$2:$G4704,5,FALSE)</f>
        <v>体育教研室</v>
      </c>
      <c r="F124" s="28">
        <f t="shared" si="2"/>
        <v>0</v>
      </c>
      <c r="G124" s="30">
        <f>(IF(COUNTIF('课表'!$C$148:$C$310,B124)&gt;=2,1,COUNTIF('课表'!$C$148:$C$310,B124))+IF(COUNTIF('课表'!$D$148:$D$310,B124)&gt;=2,1,COUNTIF('课表'!D$148:$D$310,B124))+IF(COUNTIF('课表'!$E$148:$E$310,B124)&gt;=2,1,COUNTIF('课表'!$E$148:$E$310,B124))+IF(COUNTIF('课表'!$F$148:$F$310,B124)&gt;=2,1,COUNTIF('课表'!$F$148:$F$310,B124)))*2</f>
        <v>0</v>
      </c>
      <c r="H124" s="30">
        <f>(IF(COUNTIF('课表'!$G$148:$G$310,B124)&gt;=2,1,COUNTIF('课表'!$G$148:$G$310,B124))+IF(COUNTIF('课表'!$H$148:$H$310,B124)&gt;=2,1,COUNTIF('课表'!$H$148:$H$310,B124))+IF(COUNTIF('课表'!$I$148:$I$310,B124)&gt;=2,1,COUNTIF('课表'!$I$148:$I$310,B124))+IF(COUNTIF('课表'!$J$148:$J$310,B124)&gt;=2,1,COUNTIF('课表'!$J$148:$J$310,B124)))*2</f>
        <v>0</v>
      </c>
      <c r="I124" s="34">
        <f>(IF(COUNTIF('课表'!$K$148:$K$310,B124)&gt;=2,1,COUNTIF('课表'!$K$148:$K$310,B124))+IF(COUNTIF('课表'!$L$148:$L$310,B124)&gt;=2,1,COUNTIF('课表'!$L$148:$L$310,B124))+IF(COUNTIF('课表'!$M$148:$M$310,B124)&gt;=2,1,COUNTIF('课表'!$M$148:$M$310,B124))+IF(COUNTIF('课表'!$N$148:$N$310,B124)&gt;=2,1,COUNTIF('课表'!$N$148:$N$310,B124)))*2</f>
        <v>0</v>
      </c>
      <c r="J124" s="30">
        <f>(IF(COUNTIF('课表'!$O$148:$O$310,B124)&gt;=2,1,COUNTIF('课表'!$O$148:$O$310,B124))+IF(COUNTIF('课表'!$P$148:$P$310,B124)&gt;=2,1,COUNTIF('课表'!$P$148:$P$310,B124))+IF(COUNTIF('课表'!$Q$148:$Q$310,B124)&gt;=2,1,COUNTIF('课表'!$Q$148:$Q$310,B124))+IF(COUNTIF('课表'!$R$148:$R$310,B124)&gt;=2,1,COUNTIF('课表'!$R$148:$R$310,B124)))*2</f>
        <v>0</v>
      </c>
      <c r="K124" s="30">
        <f>(IF(COUNTIF('课表'!$S$148:$S$310,B124)&gt;=2,1,COUNTIF('课表'!$S$148:$S$310,B124))+IF(COUNTIF('课表'!$T$148:$T$310,B124)&gt;=2,1,COUNTIF('课表'!$T$148:$T$310,B124)))*2</f>
        <v>0</v>
      </c>
      <c r="L124" s="30">
        <f>(IF(COUNTIF('课表'!$U$148:$U$310,B124)&gt;=2,1,COUNTIF('课表'!$U$148:$U$310,B124))+IF(COUNTIF('课表'!$V$148:$V$310,B124)&gt;=2,1,COUNTIF('课表'!$V$148:$V$310,B124))+IF(COUNTIF('课表'!$W$148:$W$310,B124)&gt;=2,1,COUNTIF('课表'!$W$148:$W$310,B124))+IF(COUNTIF('课表'!$X$148:$X$310,B124)&gt;=2,1,COUNTIF('课表'!$X$148:$X$310,B124)))*2</f>
        <v>0</v>
      </c>
      <c r="M124" s="30">
        <f>(IF(COUNTIF('课表'!$Y$148:$Y$310,B124)&gt;=2,1,COUNTIF('课表'!$Y$148:$Y$310,B124))+IF(COUNTIF('课表'!$Z$148:$Z$310,B124)&gt;=2,1,COUNTIF('课表'!$Z$148:$Z$310,B124))+IF(COUNTIF('课表'!$AA$148:$AA$310,B124)&gt;=2,1,COUNTIF('课表'!$AA$148:$AA$310,B124))+IF(COUNTIF('课表'!$AB$148:$AB$310,B124)&gt;=2,1,COUNTIF('课表'!$AB$148:$AB$310,B124)))*2</f>
        <v>0</v>
      </c>
      <c r="N124" s="30">
        <f t="shared" si="3"/>
        <v>0</v>
      </c>
    </row>
    <row r="125" spans="1:14" ht="19.5" customHeight="1">
      <c r="A125" s="28">
        <v>123</v>
      </c>
      <c r="B125" s="29" t="s">
        <v>1619</v>
      </c>
      <c r="C125" s="5" t="str">
        <f>VLOOKUP(B125,'教师基础数据'!$B$2:$G4686,3,FALSE)</f>
        <v>人文系</v>
      </c>
      <c r="D125" s="5" t="str">
        <f>VLOOKUP(B125,'教师基础数据'!$B$2:$G4686,4,FALSE)</f>
        <v>兼职</v>
      </c>
      <c r="E125" s="5" t="str">
        <f>VLOOKUP(B125,'教师基础数据'!$B$2:$G4686,5,FALSE)</f>
        <v>体育教研室</v>
      </c>
      <c r="F125" s="28">
        <f t="shared" si="2"/>
        <v>0</v>
      </c>
      <c r="G125" s="30">
        <f>(IF(COUNTIF('课表'!$C$148:$C$310,B125)&gt;=2,1,COUNTIF('课表'!$C$148:$C$310,B125))+IF(COUNTIF('课表'!$D$148:$D$310,B125)&gt;=2,1,COUNTIF('课表'!D$148:$D$310,B125))+IF(COUNTIF('课表'!$E$148:$E$310,B125)&gt;=2,1,COUNTIF('课表'!$E$148:$E$310,B125))+IF(COUNTIF('课表'!$F$148:$F$310,B125)&gt;=2,1,COUNTIF('课表'!$F$148:$F$310,B125)))*2</f>
        <v>0</v>
      </c>
      <c r="H125" s="30">
        <f>(IF(COUNTIF('课表'!$G$148:$G$310,B125)&gt;=2,1,COUNTIF('课表'!$G$148:$G$310,B125))+IF(COUNTIF('课表'!$H$148:$H$310,B125)&gt;=2,1,COUNTIF('课表'!$H$148:$H$310,B125))+IF(COUNTIF('课表'!$I$148:$I$310,B125)&gt;=2,1,COUNTIF('课表'!$I$148:$I$310,B125))+IF(COUNTIF('课表'!$J$148:$J$310,B125)&gt;=2,1,COUNTIF('课表'!$J$148:$J$310,B125)))*2</f>
        <v>0</v>
      </c>
      <c r="I125" s="34">
        <f>(IF(COUNTIF('课表'!$K$148:$K$310,B125)&gt;=2,1,COUNTIF('课表'!$K$148:$K$310,B125))+IF(COUNTIF('课表'!$L$148:$L$310,B125)&gt;=2,1,COUNTIF('课表'!$L$148:$L$310,B125))+IF(COUNTIF('课表'!$M$148:$M$310,B125)&gt;=2,1,COUNTIF('课表'!$M$148:$M$310,B125))+IF(COUNTIF('课表'!$N$148:$N$310,B125)&gt;=2,1,COUNTIF('课表'!$N$148:$N$310,B125)))*2</f>
        <v>0</v>
      </c>
      <c r="J125" s="30">
        <f>(IF(COUNTIF('课表'!$O$148:$O$310,B125)&gt;=2,1,COUNTIF('课表'!$O$148:$O$310,B125))+IF(COUNTIF('课表'!$P$148:$P$310,B125)&gt;=2,1,COUNTIF('课表'!$P$148:$P$310,B125))+IF(COUNTIF('课表'!$Q$148:$Q$310,B125)&gt;=2,1,COUNTIF('课表'!$Q$148:$Q$310,B125))+IF(COUNTIF('课表'!$R$148:$R$310,B125)&gt;=2,1,COUNTIF('课表'!$R$148:$R$310,B125)))*2</f>
        <v>0</v>
      </c>
      <c r="K125" s="30">
        <f>(IF(COUNTIF('课表'!$S$148:$S$310,B125)&gt;=2,1,COUNTIF('课表'!$S$148:$S$310,B125))+IF(COUNTIF('课表'!$T$148:$T$310,B125)&gt;=2,1,COUNTIF('课表'!$T$148:$T$310,B125)))*2</f>
        <v>0</v>
      </c>
      <c r="L125" s="30">
        <f>(IF(COUNTIF('课表'!$U$148:$U$310,B125)&gt;=2,1,COUNTIF('课表'!$U$148:$U$310,B125))+IF(COUNTIF('课表'!$V$148:$V$310,B125)&gt;=2,1,COUNTIF('课表'!$V$148:$V$310,B125))+IF(COUNTIF('课表'!$W$148:$W$310,B125)&gt;=2,1,COUNTIF('课表'!$W$148:$W$310,B125))+IF(COUNTIF('课表'!$X$148:$X$310,B125)&gt;=2,1,COUNTIF('课表'!$X$148:$X$310,B125)))*2</f>
        <v>0</v>
      </c>
      <c r="M125" s="30">
        <f>(IF(COUNTIF('课表'!$Y$148:$Y$310,B125)&gt;=2,1,COUNTIF('课表'!$Y$148:$Y$310,B125))+IF(COUNTIF('课表'!$Z$148:$Z$310,B125)&gt;=2,1,COUNTIF('课表'!$Z$148:$Z$310,B125))+IF(COUNTIF('课表'!$AA$148:$AA$310,B125)&gt;=2,1,COUNTIF('课表'!$AA$148:$AA$310,B125))+IF(COUNTIF('课表'!$AB$148:$AB$310,B125)&gt;=2,1,COUNTIF('课表'!$AB$148:$AB$310,B125)))*2</f>
        <v>0</v>
      </c>
      <c r="N125" s="30">
        <f t="shared" si="3"/>
        <v>0</v>
      </c>
    </row>
    <row r="126" spans="1:14" ht="19.5" customHeight="1">
      <c r="A126" s="28">
        <v>124</v>
      </c>
      <c r="B126" s="29" t="s">
        <v>1620</v>
      </c>
      <c r="C126" s="5" t="str">
        <f>VLOOKUP(B126,'教师基础数据'!$B$2:$G4716,3,FALSE)</f>
        <v>人文系</v>
      </c>
      <c r="D126" s="5" t="str">
        <f>VLOOKUP(B126,'教师基础数据'!$B$2:$G4716,4,FALSE)</f>
        <v>专职</v>
      </c>
      <c r="E126" s="5" t="str">
        <f>VLOOKUP(B126,'教师基础数据'!$B$2:$G4716,5,FALSE)</f>
        <v>数学教研室</v>
      </c>
      <c r="F126" s="28">
        <f t="shared" si="2"/>
        <v>0</v>
      </c>
      <c r="G126" s="30">
        <f>(IF(COUNTIF('课表'!$C$148:$C$310,B126)&gt;=2,1,COUNTIF('课表'!$C$148:$C$310,B126))+IF(COUNTIF('课表'!$D$148:$D$310,B126)&gt;=2,1,COUNTIF('课表'!D$148:$D$310,B126))+IF(COUNTIF('课表'!$E$148:$E$310,B126)&gt;=2,1,COUNTIF('课表'!$E$148:$E$310,B126))+IF(COUNTIF('课表'!$F$148:$F$310,B126)&gt;=2,1,COUNTIF('课表'!$F$148:$F$310,B126)))*2</f>
        <v>0</v>
      </c>
      <c r="H126" s="30">
        <f>(IF(COUNTIF('课表'!$G$148:$G$310,B126)&gt;=2,1,COUNTIF('课表'!$G$148:$G$310,B126))+IF(COUNTIF('课表'!$H$148:$H$310,B126)&gt;=2,1,COUNTIF('课表'!$H$148:$H$310,B126))+IF(COUNTIF('课表'!$I$148:$I$310,B126)&gt;=2,1,COUNTIF('课表'!$I$148:$I$310,B126))+IF(COUNTIF('课表'!$J$148:$J$310,B126)&gt;=2,1,COUNTIF('课表'!$J$148:$J$310,B126)))*2</f>
        <v>0</v>
      </c>
      <c r="I126" s="34">
        <f>(IF(COUNTIF('课表'!$K$148:$K$310,B126)&gt;=2,1,COUNTIF('课表'!$K$148:$K$310,B126))+IF(COUNTIF('课表'!$L$148:$L$310,B126)&gt;=2,1,COUNTIF('课表'!$L$148:$L$310,B126))+IF(COUNTIF('课表'!$M$148:$M$310,B126)&gt;=2,1,COUNTIF('课表'!$M$148:$M$310,B126))+IF(COUNTIF('课表'!$N$148:$N$310,B126)&gt;=2,1,COUNTIF('课表'!$N$148:$N$310,B126)))*2</f>
        <v>0</v>
      </c>
      <c r="J126" s="30">
        <f>(IF(COUNTIF('课表'!$O$148:$O$310,B126)&gt;=2,1,COUNTIF('课表'!$O$148:$O$310,B126))+IF(COUNTIF('课表'!$P$148:$P$310,B126)&gt;=2,1,COUNTIF('课表'!$P$148:$P$310,B126))+IF(COUNTIF('课表'!$Q$148:$Q$310,B126)&gt;=2,1,COUNTIF('课表'!$Q$148:$Q$310,B126))+IF(COUNTIF('课表'!$R$148:$R$310,B126)&gt;=2,1,COUNTIF('课表'!$R$148:$R$310,B126)))*2</f>
        <v>0</v>
      </c>
      <c r="K126" s="30">
        <f>(IF(COUNTIF('课表'!$S$148:$S$310,B126)&gt;=2,1,COUNTIF('课表'!$S$148:$S$310,B126))+IF(COUNTIF('课表'!$T$148:$T$310,B126)&gt;=2,1,COUNTIF('课表'!$T$148:$T$310,B126)))*2</f>
        <v>0</v>
      </c>
      <c r="L126" s="30">
        <f>(IF(COUNTIF('课表'!$U$148:$U$310,B126)&gt;=2,1,COUNTIF('课表'!$U$148:$U$310,B126))+IF(COUNTIF('课表'!$V$148:$V$310,B126)&gt;=2,1,COUNTIF('课表'!$V$148:$V$310,B126))+IF(COUNTIF('课表'!$W$148:$W$310,B126)&gt;=2,1,COUNTIF('课表'!$W$148:$W$310,B126))+IF(COUNTIF('课表'!$X$148:$X$310,B126)&gt;=2,1,COUNTIF('课表'!$X$148:$X$310,B126)))*2</f>
        <v>0</v>
      </c>
      <c r="M126" s="30">
        <f>(IF(COUNTIF('课表'!$Y$148:$Y$310,B126)&gt;=2,1,COUNTIF('课表'!$Y$148:$Y$310,B126))+IF(COUNTIF('课表'!$Z$148:$Z$310,B126)&gt;=2,1,COUNTIF('课表'!$Z$148:$Z$310,B126))+IF(COUNTIF('课表'!$AA$148:$AA$310,B126)&gt;=2,1,COUNTIF('课表'!$AA$148:$AA$310,B126))+IF(COUNTIF('课表'!$AB$148:$AB$310,B126)&gt;=2,1,COUNTIF('课表'!$AB$148:$AB$310,B126)))*2</f>
        <v>0</v>
      </c>
      <c r="N126" s="30">
        <f t="shared" si="3"/>
        <v>0</v>
      </c>
    </row>
    <row r="127" spans="1:14" ht="19.5" customHeight="1">
      <c r="A127" s="28">
        <v>125</v>
      </c>
      <c r="B127" s="29" t="s">
        <v>1621</v>
      </c>
      <c r="C127" s="5" t="str">
        <f>VLOOKUP(B127,'教师基础数据'!$B$2:$G4511,3,FALSE)</f>
        <v>人文系</v>
      </c>
      <c r="D127" s="5" t="str">
        <f>VLOOKUP(B127,'教师基础数据'!$B$2:$G4511,4,FALSE)</f>
        <v>专职</v>
      </c>
      <c r="E127" s="5" t="str">
        <f>VLOOKUP(B127,'教师基础数据'!$B$2:$G4511,5,FALSE)</f>
        <v>数学教研室</v>
      </c>
      <c r="F127" s="28">
        <f t="shared" si="2"/>
        <v>0</v>
      </c>
      <c r="G127" s="30">
        <f>(IF(COUNTIF('课表'!$C$148:$C$310,B127)&gt;=2,1,COUNTIF('课表'!$C$148:$C$310,B127))+IF(COUNTIF('课表'!$D$148:$D$310,B127)&gt;=2,1,COUNTIF('课表'!D$148:$D$310,B127))+IF(COUNTIF('课表'!$E$148:$E$310,B127)&gt;=2,1,COUNTIF('课表'!$E$148:$E$310,B127))+IF(COUNTIF('课表'!$F$148:$F$310,B127)&gt;=2,1,COUNTIF('课表'!$F$148:$F$310,B127)))*2</f>
        <v>0</v>
      </c>
      <c r="H127" s="30">
        <f>(IF(COUNTIF('课表'!$G$148:$G$310,B127)&gt;=2,1,COUNTIF('课表'!$G$148:$G$310,B127))+IF(COUNTIF('课表'!$H$148:$H$310,B127)&gt;=2,1,COUNTIF('课表'!$H$148:$H$310,B127))+IF(COUNTIF('课表'!$I$148:$I$310,B127)&gt;=2,1,COUNTIF('课表'!$I$148:$I$310,B127))+IF(COUNTIF('课表'!$J$148:$J$310,B127)&gt;=2,1,COUNTIF('课表'!$J$148:$J$310,B127)))*2</f>
        <v>0</v>
      </c>
      <c r="I127" s="34">
        <f>(IF(COUNTIF('课表'!$K$148:$K$310,B127)&gt;=2,1,COUNTIF('课表'!$K$148:$K$310,B127))+IF(COUNTIF('课表'!$L$148:$L$310,B127)&gt;=2,1,COUNTIF('课表'!$L$148:$L$310,B127))+IF(COUNTIF('课表'!$M$148:$M$310,B127)&gt;=2,1,COUNTIF('课表'!$M$148:$M$310,B127))+IF(COUNTIF('课表'!$N$148:$N$310,B127)&gt;=2,1,COUNTIF('课表'!$N$148:$N$310,B127)))*2</f>
        <v>0</v>
      </c>
      <c r="J127" s="30">
        <f>(IF(COUNTIF('课表'!$O$148:$O$310,B127)&gt;=2,1,COUNTIF('课表'!$O$148:$O$310,B127))+IF(COUNTIF('课表'!$P$148:$P$310,B127)&gt;=2,1,COUNTIF('课表'!$P$148:$P$310,B127))+IF(COUNTIF('课表'!$Q$148:$Q$310,B127)&gt;=2,1,COUNTIF('课表'!$Q$148:$Q$310,B127))+IF(COUNTIF('课表'!$R$148:$R$310,B127)&gt;=2,1,COUNTIF('课表'!$R$148:$R$310,B127)))*2</f>
        <v>0</v>
      </c>
      <c r="K127" s="30">
        <f>(IF(COUNTIF('课表'!$S$148:$S$310,B127)&gt;=2,1,COUNTIF('课表'!$S$148:$S$310,B127))+IF(COUNTIF('课表'!$T$148:$T$310,B127)&gt;=2,1,COUNTIF('课表'!$T$148:$T$310,B127)))*2</f>
        <v>0</v>
      </c>
      <c r="L127" s="30">
        <f>(IF(COUNTIF('课表'!$U$148:$U$310,B127)&gt;=2,1,COUNTIF('课表'!$U$148:$U$310,B127))+IF(COUNTIF('课表'!$V$148:$V$310,B127)&gt;=2,1,COUNTIF('课表'!$V$148:$V$310,B127))+IF(COUNTIF('课表'!$W$148:$W$310,B127)&gt;=2,1,COUNTIF('课表'!$W$148:$W$310,B127))+IF(COUNTIF('课表'!$X$148:$X$310,B127)&gt;=2,1,COUNTIF('课表'!$X$148:$X$310,B127)))*2</f>
        <v>0</v>
      </c>
      <c r="M127" s="30">
        <f>(IF(COUNTIF('课表'!$Y$148:$Y$310,B127)&gt;=2,1,COUNTIF('课表'!$Y$148:$Y$310,B127))+IF(COUNTIF('课表'!$Z$148:$Z$310,B127)&gt;=2,1,COUNTIF('课表'!$Z$148:$Z$310,B127))+IF(COUNTIF('课表'!$AA$148:$AA$310,B127)&gt;=2,1,COUNTIF('课表'!$AA$148:$AA$310,B127))+IF(COUNTIF('课表'!$AB$148:$AB$310,B127)&gt;=2,1,COUNTIF('课表'!$AB$148:$AB$310,B127)))*2</f>
        <v>0</v>
      </c>
      <c r="N127" s="30">
        <f t="shared" si="3"/>
        <v>0</v>
      </c>
    </row>
    <row r="128" spans="1:14" ht="19.5" customHeight="1">
      <c r="A128" s="28">
        <v>126</v>
      </c>
      <c r="B128" s="29" t="s">
        <v>1622</v>
      </c>
      <c r="C128" s="5" t="str">
        <f>VLOOKUP(B128,'教师基础数据'!$B$2:$G4416,3,FALSE)</f>
        <v>人文系</v>
      </c>
      <c r="D128" s="5" t="s">
        <v>1504</v>
      </c>
      <c r="E128" s="5" t="str">
        <f>VLOOKUP(B128,'教师基础数据'!$B$2:$G4416,5,FALSE)</f>
        <v>数学教研室</v>
      </c>
      <c r="F128" s="28">
        <f t="shared" si="2"/>
        <v>0</v>
      </c>
      <c r="G128" s="30">
        <f>(IF(COUNTIF('课表'!$C$148:$C$310,B128)&gt;=2,1,COUNTIF('课表'!$C$148:$C$310,B128))+IF(COUNTIF('课表'!$D$148:$D$310,B128)&gt;=2,1,COUNTIF('课表'!D$148:$D$310,B128))+IF(COUNTIF('课表'!$E$148:$E$310,B128)&gt;=2,1,COUNTIF('课表'!$E$148:$E$310,B128))+IF(COUNTIF('课表'!$F$148:$F$310,B128)&gt;=2,1,COUNTIF('课表'!$F$148:$F$310,B128)))*2</f>
        <v>0</v>
      </c>
      <c r="H128" s="30">
        <f>(IF(COUNTIF('课表'!$G$148:$G$310,B128)&gt;=2,1,COUNTIF('课表'!$G$148:$G$310,B128))+IF(COUNTIF('课表'!$H$148:$H$310,B128)&gt;=2,1,COUNTIF('课表'!$H$148:$H$310,B128))+IF(COUNTIF('课表'!$I$148:$I$310,B128)&gt;=2,1,COUNTIF('课表'!$I$148:$I$310,B128))+IF(COUNTIF('课表'!$J$148:$J$310,B128)&gt;=2,1,COUNTIF('课表'!$J$148:$J$310,B128)))*2</f>
        <v>0</v>
      </c>
      <c r="I128" s="34">
        <f>(IF(COUNTIF('课表'!$K$148:$K$310,B128)&gt;=2,1,COUNTIF('课表'!$K$148:$K$310,B128))+IF(COUNTIF('课表'!$L$148:$L$310,B128)&gt;=2,1,COUNTIF('课表'!$L$148:$L$310,B128))+IF(COUNTIF('课表'!$M$148:$M$310,B128)&gt;=2,1,COUNTIF('课表'!$M$148:$M$310,B128))+IF(COUNTIF('课表'!$N$148:$N$310,B128)&gt;=2,1,COUNTIF('课表'!$N$148:$N$310,B128)))*2</f>
        <v>0</v>
      </c>
      <c r="J128" s="30">
        <f>(IF(COUNTIF('课表'!$O$148:$O$310,B128)&gt;=2,1,COUNTIF('课表'!$O$148:$O$310,B128))+IF(COUNTIF('课表'!$P$148:$P$310,B128)&gt;=2,1,COUNTIF('课表'!$P$148:$P$310,B128))+IF(COUNTIF('课表'!$Q$148:$Q$310,B128)&gt;=2,1,COUNTIF('课表'!$Q$148:$Q$310,B128))+IF(COUNTIF('课表'!$R$148:$R$310,B128)&gt;=2,1,COUNTIF('课表'!$R$148:$R$310,B128)))*2</f>
        <v>0</v>
      </c>
      <c r="K128" s="30">
        <f>(IF(COUNTIF('课表'!$S$148:$S$310,B128)&gt;=2,1,COUNTIF('课表'!$S$148:$S$310,B128))+IF(COUNTIF('课表'!$T$148:$T$310,B128)&gt;=2,1,COUNTIF('课表'!$T$148:$T$310,B128)))*2</f>
        <v>0</v>
      </c>
      <c r="L128" s="30">
        <f>(IF(COUNTIF('课表'!$U$148:$U$310,B128)&gt;=2,1,COUNTIF('课表'!$U$148:$U$310,B128))+IF(COUNTIF('课表'!$V$148:$V$310,B128)&gt;=2,1,COUNTIF('课表'!$V$148:$V$310,B128))+IF(COUNTIF('课表'!$W$148:$W$310,B128)&gt;=2,1,COUNTIF('课表'!$W$148:$W$310,B128))+IF(COUNTIF('课表'!$X$148:$X$310,B128)&gt;=2,1,COUNTIF('课表'!$X$148:$X$310,B128)))*2</f>
        <v>0</v>
      </c>
      <c r="M128" s="30">
        <f>(IF(COUNTIF('课表'!$Y$148:$Y$310,B128)&gt;=2,1,COUNTIF('课表'!$Y$148:$Y$310,B128))+IF(COUNTIF('课表'!$Z$148:$Z$310,B128)&gt;=2,1,COUNTIF('课表'!$Z$148:$Z$310,B128))+IF(COUNTIF('课表'!$AA$148:$AA$310,B128)&gt;=2,1,COUNTIF('课表'!$AA$148:$AA$310,B128))+IF(COUNTIF('课表'!$AB$148:$AB$310,B128)&gt;=2,1,COUNTIF('课表'!$AB$148:$AB$310,B128)))*2</f>
        <v>0</v>
      </c>
      <c r="N128" s="30">
        <f t="shared" si="3"/>
        <v>0</v>
      </c>
    </row>
    <row r="129" spans="1:14" ht="19.5" customHeight="1">
      <c r="A129" s="28">
        <v>127</v>
      </c>
      <c r="B129" s="29" t="s">
        <v>1623</v>
      </c>
      <c r="C129" s="5" t="str">
        <f>VLOOKUP(B129,'教师基础数据'!$B$2:$G4762,3,FALSE)</f>
        <v>人文系</v>
      </c>
      <c r="D129" s="5" t="str">
        <f>VLOOKUP(B129,'教师基础数据'!$B$2:$G4762,4,FALSE)</f>
        <v>专职</v>
      </c>
      <c r="E129" s="5" t="str">
        <f>VLOOKUP(B129,'教师基础数据'!$B$2:$G4762,5,FALSE)</f>
        <v>数学教研室</v>
      </c>
      <c r="F129" s="28">
        <f t="shared" si="2"/>
        <v>0</v>
      </c>
      <c r="G129" s="30">
        <f>(IF(COUNTIF('课表'!$C$148:$C$310,B129)&gt;=2,1,COUNTIF('课表'!$C$148:$C$310,B129))+IF(COUNTIF('课表'!$D$148:$D$310,B129)&gt;=2,1,COUNTIF('课表'!D$148:$D$310,B129))+IF(COUNTIF('课表'!$E$148:$E$310,B129)&gt;=2,1,COUNTIF('课表'!$E$148:$E$310,B129))+IF(COUNTIF('课表'!$F$148:$F$310,B129)&gt;=2,1,COUNTIF('课表'!$F$148:$F$310,B129)))*2</f>
        <v>0</v>
      </c>
      <c r="H129" s="30">
        <f>(IF(COUNTIF('课表'!$G$148:$G$310,B129)&gt;=2,1,COUNTIF('课表'!$G$148:$G$310,B129))+IF(COUNTIF('课表'!$H$148:$H$310,B129)&gt;=2,1,COUNTIF('课表'!$H$148:$H$310,B129))+IF(COUNTIF('课表'!$I$148:$I$310,B129)&gt;=2,1,COUNTIF('课表'!$I$148:$I$310,B129))+IF(COUNTIF('课表'!$J$148:$J$310,B129)&gt;=2,1,COUNTIF('课表'!$J$148:$J$310,B129)))*2</f>
        <v>0</v>
      </c>
      <c r="I129" s="34">
        <f>(IF(COUNTIF('课表'!$K$148:$K$310,B129)&gt;=2,1,COUNTIF('课表'!$K$148:$K$310,B129))+IF(COUNTIF('课表'!$L$148:$L$310,B129)&gt;=2,1,COUNTIF('课表'!$L$148:$L$310,B129))+IF(COUNTIF('课表'!$M$148:$M$310,B129)&gt;=2,1,COUNTIF('课表'!$M$148:$M$310,B129))+IF(COUNTIF('课表'!$N$148:$N$310,B129)&gt;=2,1,COUNTIF('课表'!$N$148:$N$310,B129)))*2</f>
        <v>0</v>
      </c>
      <c r="J129" s="30">
        <f>(IF(COUNTIF('课表'!$O$148:$O$310,B129)&gt;=2,1,COUNTIF('课表'!$O$148:$O$310,B129))+IF(COUNTIF('课表'!$P$148:$P$310,B129)&gt;=2,1,COUNTIF('课表'!$P$148:$P$310,B129))+IF(COUNTIF('课表'!$Q$148:$Q$310,B129)&gt;=2,1,COUNTIF('课表'!$Q$148:$Q$310,B129))+IF(COUNTIF('课表'!$R$148:$R$310,B129)&gt;=2,1,COUNTIF('课表'!$R$148:$R$310,B129)))*2</f>
        <v>0</v>
      </c>
      <c r="K129" s="30">
        <f>(IF(COUNTIF('课表'!$S$148:$S$310,B129)&gt;=2,1,COUNTIF('课表'!$S$148:$S$310,B129))+IF(COUNTIF('课表'!$T$148:$T$310,B129)&gt;=2,1,COUNTIF('课表'!$T$148:$T$310,B129)))*2</f>
        <v>0</v>
      </c>
      <c r="L129" s="30">
        <f>(IF(COUNTIF('课表'!$U$148:$U$310,B129)&gt;=2,1,COUNTIF('课表'!$U$148:$U$310,B129))+IF(COUNTIF('课表'!$V$148:$V$310,B129)&gt;=2,1,COUNTIF('课表'!$V$148:$V$310,B129))+IF(COUNTIF('课表'!$W$148:$W$310,B129)&gt;=2,1,COUNTIF('课表'!$W$148:$W$310,B129))+IF(COUNTIF('课表'!$X$148:$X$310,B129)&gt;=2,1,COUNTIF('课表'!$X$148:$X$310,B129)))*2</f>
        <v>0</v>
      </c>
      <c r="M129" s="30">
        <f>(IF(COUNTIF('课表'!$Y$148:$Y$310,B129)&gt;=2,1,COUNTIF('课表'!$Y$148:$Y$310,B129))+IF(COUNTIF('课表'!$Z$148:$Z$310,B129)&gt;=2,1,COUNTIF('课表'!$Z$148:$Z$310,B129))+IF(COUNTIF('课表'!$AA$148:$AA$310,B129)&gt;=2,1,COUNTIF('课表'!$AA$148:$AA$310,B129))+IF(COUNTIF('课表'!$AB$148:$AB$310,B129)&gt;=2,1,COUNTIF('课表'!$AB$148:$AB$310,B129)))*2</f>
        <v>0</v>
      </c>
      <c r="N129" s="30">
        <f t="shared" si="3"/>
        <v>0</v>
      </c>
    </row>
    <row r="130" spans="1:14" ht="19.5" customHeight="1">
      <c r="A130" s="28">
        <v>128</v>
      </c>
      <c r="B130" s="29" t="s">
        <v>1624</v>
      </c>
      <c r="C130" s="5" t="str">
        <f>VLOOKUP(B130,'教师基础数据'!$B$2:$G4412,3,FALSE)</f>
        <v>人文系</v>
      </c>
      <c r="D130" s="5" t="str">
        <f>VLOOKUP(B130,'教师基础数据'!$B$2:$G4412,4,FALSE)</f>
        <v>专职</v>
      </c>
      <c r="E130" s="5" t="str">
        <f>VLOOKUP(B130,'教师基础数据'!$B$2:$G4412,5,FALSE)</f>
        <v>人文教研室</v>
      </c>
      <c r="F130" s="28">
        <f t="shared" si="2"/>
        <v>0</v>
      </c>
      <c r="G130" s="30">
        <f>(IF(COUNTIF('课表'!$C$148:$C$310,B130)&gt;=2,1,COUNTIF('课表'!$C$148:$C$310,B130))+IF(COUNTIF('课表'!$D$148:$D$310,B130)&gt;=2,1,COUNTIF('课表'!D$148:$D$310,B130))+IF(COUNTIF('课表'!$E$148:$E$310,B130)&gt;=2,1,COUNTIF('课表'!$E$148:$E$310,B130))+IF(COUNTIF('课表'!$F$148:$F$310,B130)&gt;=2,1,COUNTIF('课表'!$F$148:$F$310,B130)))*2</f>
        <v>0</v>
      </c>
      <c r="H130" s="30">
        <f>(IF(COUNTIF('课表'!$G$148:$G$310,B130)&gt;=2,1,COUNTIF('课表'!$G$148:$G$310,B130))+IF(COUNTIF('课表'!$H$148:$H$310,B130)&gt;=2,1,COUNTIF('课表'!$H$148:$H$310,B130))+IF(COUNTIF('课表'!$I$148:$I$310,B130)&gt;=2,1,COUNTIF('课表'!$I$148:$I$310,B130))+IF(COUNTIF('课表'!$J$148:$J$310,B130)&gt;=2,1,COUNTIF('课表'!$J$148:$J$310,B130)))*2</f>
        <v>0</v>
      </c>
      <c r="I130" s="34">
        <f>(IF(COUNTIF('课表'!$K$148:$K$310,B130)&gt;=2,1,COUNTIF('课表'!$K$148:$K$310,B130))+IF(COUNTIF('课表'!$L$148:$L$310,B130)&gt;=2,1,COUNTIF('课表'!$L$148:$L$310,B130))+IF(COUNTIF('课表'!$M$148:$M$310,B130)&gt;=2,1,COUNTIF('课表'!$M$148:$M$310,B130))+IF(COUNTIF('课表'!$N$148:$N$310,B130)&gt;=2,1,COUNTIF('课表'!$N$148:$N$310,B130)))*2</f>
        <v>0</v>
      </c>
      <c r="J130" s="30">
        <f>(IF(COUNTIF('课表'!$O$148:$O$310,B130)&gt;=2,1,COUNTIF('课表'!$O$148:$O$310,B130))+IF(COUNTIF('课表'!$P$148:$P$310,B130)&gt;=2,1,COUNTIF('课表'!$P$148:$P$310,B130))+IF(COUNTIF('课表'!$Q$148:$Q$310,B130)&gt;=2,1,COUNTIF('课表'!$Q$148:$Q$310,B130))+IF(COUNTIF('课表'!$R$148:$R$310,B130)&gt;=2,1,COUNTIF('课表'!$R$148:$R$310,B130)))*2</f>
        <v>0</v>
      </c>
      <c r="K130" s="30">
        <f>(IF(COUNTIF('课表'!$S$148:$S$310,B130)&gt;=2,1,COUNTIF('课表'!$S$148:$S$310,B130))+IF(COUNTIF('课表'!$T$148:$T$310,B130)&gt;=2,1,COUNTIF('课表'!$T$148:$T$310,B130)))*2</f>
        <v>0</v>
      </c>
      <c r="L130" s="30">
        <f>(IF(COUNTIF('课表'!$U$148:$U$310,B130)&gt;=2,1,COUNTIF('课表'!$U$148:$U$310,B130))+IF(COUNTIF('课表'!$V$148:$V$310,B130)&gt;=2,1,COUNTIF('课表'!$V$148:$V$310,B130))+IF(COUNTIF('课表'!$W$148:$W$310,B130)&gt;=2,1,COUNTIF('课表'!$W$148:$W$310,B130))+IF(COUNTIF('课表'!$X$148:$X$310,B130)&gt;=2,1,COUNTIF('课表'!$X$148:$X$310,B130)))*2</f>
        <v>0</v>
      </c>
      <c r="M130" s="30">
        <f>(IF(COUNTIF('课表'!$Y$148:$Y$310,B130)&gt;=2,1,COUNTIF('课表'!$Y$148:$Y$310,B130))+IF(COUNTIF('课表'!$Z$148:$Z$310,B130)&gt;=2,1,COUNTIF('课表'!$Z$148:$Z$310,B130))+IF(COUNTIF('课表'!$AA$148:$AA$310,B130)&gt;=2,1,COUNTIF('课表'!$AA$148:$AA$310,B130))+IF(COUNTIF('课表'!$AB$148:$AB$310,B130)&gt;=2,1,COUNTIF('课表'!$AB$148:$AB$310,B130)))*2</f>
        <v>0</v>
      </c>
      <c r="N130" s="30">
        <f t="shared" si="3"/>
        <v>0</v>
      </c>
    </row>
    <row r="131" spans="1:14" ht="19.5" customHeight="1">
      <c r="A131" s="28">
        <v>129</v>
      </c>
      <c r="B131" s="29" t="s">
        <v>1625</v>
      </c>
      <c r="C131" s="5" t="str">
        <f>VLOOKUP(B131,'教师基础数据'!$B$2:$G4528,3,FALSE)</f>
        <v>人文系</v>
      </c>
      <c r="D131" s="5" t="str">
        <f>VLOOKUP(B131,'教师基础数据'!$B$2:$G4528,4,FALSE)</f>
        <v>专职</v>
      </c>
      <c r="E131" s="5" t="str">
        <f>VLOOKUP(B131,'教师基础数据'!$B$2:$G4528,5,FALSE)</f>
        <v>人文教研室</v>
      </c>
      <c r="F131" s="28">
        <f t="shared" si="2"/>
        <v>0</v>
      </c>
      <c r="G131" s="30">
        <f>(IF(COUNTIF('课表'!$C$148:$C$310,B131)&gt;=2,1,COUNTIF('课表'!$C$148:$C$310,B131))+IF(COUNTIF('课表'!$D$148:$D$310,B131)&gt;=2,1,COUNTIF('课表'!D$148:$D$310,B131))+IF(COUNTIF('课表'!$E$148:$E$310,B131)&gt;=2,1,COUNTIF('课表'!$E$148:$E$310,B131))+IF(COUNTIF('课表'!$F$148:$F$310,B131)&gt;=2,1,COUNTIF('课表'!$F$148:$F$310,B131)))*2</f>
        <v>0</v>
      </c>
      <c r="H131" s="30">
        <f>(IF(COUNTIF('课表'!$G$148:$G$310,B131)&gt;=2,1,COUNTIF('课表'!$G$148:$G$310,B131))+IF(COUNTIF('课表'!$H$148:$H$310,B131)&gt;=2,1,COUNTIF('课表'!$H$148:$H$310,B131))+IF(COUNTIF('课表'!$I$148:$I$310,B131)&gt;=2,1,COUNTIF('课表'!$I$148:$I$310,B131))+IF(COUNTIF('课表'!$J$148:$J$310,B131)&gt;=2,1,COUNTIF('课表'!$J$148:$J$310,B131)))*2</f>
        <v>0</v>
      </c>
      <c r="I131" s="34">
        <f>(IF(COUNTIF('课表'!$K$148:$K$310,B131)&gt;=2,1,COUNTIF('课表'!$K$148:$K$310,B131))+IF(COUNTIF('课表'!$L$148:$L$310,B131)&gt;=2,1,COUNTIF('课表'!$L$148:$L$310,B131))+IF(COUNTIF('课表'!$M$148:$M$310,B131)&gt;=2,1,COUNTIF('课表'!$M$148:$M$310,B131))+IF(COUNTIF('课表'!$N$148:$N$310,B131)&gt;=2,1,COUNTIF('课表'!$N$148:$N$310,B131)))*2</f>
        <v>0</v>
      </c>
      <c r="J131" s="30">
        <f>(IF(COUNTIF('课表'!$O$148:$O$310,B131)&gt;=2,1,COUNTIF('课表'!$O$148:$O$310,B131))+IF(COUNTIF('课表'!$P$148:$P$310,B131)&gt;=2,1,COUNTIF('课表'!$P$148:$P$310,B131))+IF(COUNTIF('课表'!$Q$148:$Q$310,B131)&gt;=2,1,COUNTIF('课表'!$Q$148:$Q$310,B131))+IF(COUNTIF('课表'!$R$148:$R$310,B131)&gt;=2,1,COUNTIF('课表'!$R$148:$R$310,B131)))*2</f>
        <v>0</v>
      </c>
      <c r="K131" s="30">
        <f>(IF(COUNTIF('课表'!$S$148:$S$310,B131)&gt;=2,1,COUNTIF('课表'!$S$148:$S$310,B131))+IF(COUNTIF('课表'!$T$148:$T$310,B131)&gt;=2,1,COUNTIF('课表'!$T$148:$T$310,B131)))*2</f>
        <v>0</v>
      </c>
      <c r="L131" s="30">
        <f>(IF(COUNTIF('课表'!$U$148:$U$310,B131)&gt;=2,1,COUNTIF('课表'!$U$148:$U$310,B131))+IF(COUNTIF('课表'!$V$148:$V$310,B131)&gt;=2,1,COUNTIF('课表'!$V$148:$V$310,B131))+IF(COUNTIF('课表'!$W$148:$W$310,B131)&gt;=2,1,COUNTIF('课表'!$W$148:$W$310,B131))+IF(COUNTIF('课表'!$X$148:$X$310,B131)&gt;=2,1,COUNTIF('课表'!$X$148:$X$310,B131)))*2</f>
        <v>0</v>
      </c>
      <c r="M131" s="30">
        <f>(IF(COUNTIF('课表'!$Y$148:$Y$310,B131)&gt;=2,1,COUNTIF('课表'!$Y$148:$Y$310,B131))+IF(COUNTIF('课表'!$Z$148:$Z$310,B131)&gt;=2,1,COUNTIF('课表'!$Z$148:$Z$310,B131))+IF(COUNTIF('课表'!$AA$148:$AA$310,B131)&gt;=2,1,COUNTIF('课表'!$AA$148:$AA$310,B131))+IF(COUNTIF('课表'!$AB$148:$AB$310,B131)&gt;=2,1,COUNTIF('课表'!$AB$148:$AB$310,B131)))*2</f>
        <v>0</v>
      </c>
      <c r="N131" s="30">
        <f t="shared" si="3"/>
        <v>0</v>
      </c>
    </row>
    <row r="132" spans="1:14" ht="19.5" customHeight="1">
      <c r="A132" s="28">
        <v>130</v>
      </c>
      <c r="B132" s="29" t="s">
        <v>1626</v>
      </c>
      <c r="C132" s="5" t="str">
        <f>VLOOKUP(B132,'教师基础数据'!$B$2:$G4542,3,FALSE)</f>
        <v>人文系</v>
      </c>
      <c r="D132" s="5" t="str">
        <f>VLOOKUP(B132,'教师基础数据'!$B$2:$G4542,4,FALSE)</f>
        <v>专职</v>
      </c>
      <c r="E132" s="5" t="str">
        <f>VLOOKUP(B132,'教师基础数据'!$B$2:$G4542,5,FALSE)</f>
        <v>人文教研室</v>
      </c>
      <c r="F132" s="28">
        <f aca="true" t="shared" si="4" ref="F132:F195">COUNTIF(G132:M132,"&lt;&gt;0")</f>
        <v>0</v>
      </c>
      <c r="G132" s="30">
        <f>(IF(COUNTIF('课表'!$C$148:$C$310,B132)&gt;=2,1,COUNTIF('课表'!$C$148:$C$310,B132))+IF(COUNTIF('课表'!$D$148:$D$310,B132)&gt;=2,1,COUNTIF('课表'!D$148:$D$310,B132))+IF(COUNTIF('课表'!$E$148:$E$310,B132)&gt;=2,1,COUNTIF('课表'!$E$148:$E$310,B132))+IF(COUNTIF('课表'!$F$148:$F$310,B132)&gt;=2,1,COUNTIF('课表'!$F$148:$F$310,B132)))*2</f>
        <v>0</v>
      </c>
      <c r="H132" s="30">
        <f>(IF(COUNTIF('课表'!$G$148:$G$310,B132)&gt;=2,1,COUNTIF('课表'!$G$148:$G$310,B132))+IF(COUNTIF('课表'!$H$148:$H$310,B132)&gt;=2,1,COUNTIF('课表'!$H$148:$H$310,B132))+IF(COUNTIF('课表'!$I$148:$I$310,B132)&gt;=2,1,COUNTIF('课表'!$I$148:$I$310,B132))+IF(COUNTIF('课表'!$J$148:$J$310,B132)&gt;=2,1,COUNTIF('课表'!$J$148:$J$310,B132)))*2</f>
        <v>0</v>
      </c>
      <c r="I132" s="34">
        <f>(IF(COUNTIF('课表'!$K$148:$K$310,B132)&gt;=2,1,COUNTIF('课表'!$K$148:$K$310,B132))+IF(COUNTIF('课表'!$L$148:$L$310,B132)&gt;=2,1,COUNTIF('课表'!$L$148:$L$310,B132))+IF(COUNTIF('课表'!$M$148:$M$310,B132)&gt;=2,1,COUNTIF('课表'!$M$148:$M$310,B132))+IF(COUNTIF('课表'!$N$148:$N$310,B132)&gt;=2,1,COUNTIF('课表'!$N$148:$N$310,B132)))*2</f>
        <v>0</v>
      </c>
      <c r="J132" s="30">
        <f>(IF(COUNTIF('课表'!$O$148:$O$310,B132)&gt;=2,1,COUNTIF('课表'!$O$148:$O$310,B132))+IF(COUNTIF('课表'!$P$148:$P$310,B132)&gt;=2,1,COUNTIF('课表'!$P$148:$P$310,B132))+IF(COUNTIF('课表'!$Q$148:$Q$310,B132)&gt;=2,1,COUNTIF('课表'!$Q$148:$Q$310,B132))+IF(COUNTIF('课表'!$R$148:$R$310,B132)&gt;=2,1,COUNTIF('课表'!$R$148:$R$310,B132)))*2</f>
        <v>0</v>
      </c>
      <c r="K132" s="30">
        <f>(IF(COUNTIF('课表'!$S$148:$S$310,B132)&gt;=2,1,COUNTIF('课表'!$S$148:$S$310,B132))+IF(COUNTIF('课表'!$T$148:$T$310,B132)&gt;=2,1,COUNTIF('课表'!$T$148:$T$310,B132)))*2</f>
        <v>0</v>
      </c>
      <c r="L132" s="30">
        <f>(IF(COUNTIF('课表'!$U$148:$U$310,B132)&gt;=2,1,COUNTIF('课表'!$U$148:$U$310,B132))+IF(COUNTIF('课表'!$V$148:$V$310,B132)&gt;=2,1,COUNTIF('课表'!$V$148:$V$310,B132))+IF(COUNTIF('课表'!$W$148:$W$310,B132)&gt;=2,1,COUNTIF('课表'!$W$148:$W$310,B132))+IF(COUNTIF('课表'!$X$148:$X$310,B132)&gt;=2,1,COUNTIF('课表'!$X$148:$X$310,B132)))*2</f>
        <v>0</v>
      </c>
      <c r="M132" s="30">
        <f>(IF(COUNTIF('课表'!$Y$148:$Y$310,B132)&gt;=2,1,COUNTIF('课表'!$Y$148:$Y$310,B132))+IF(COUNTIF('课表'!$Z$148:$Z$310,B132)&gt;=2,1,COUNTIF('课表'!$Z$148:$Z$310,B132))+IF(COUNTIF('课表'!$AA$148:$AA$310,B132)&gt;=2,1,COUNTIF('课表'!$AA$148:$AA$310,B132))+IF(COUNTIF('课表'!$AB$148:$AB$310,B132)&gt;=2,1,COUNTIF('课表'!$AB$148:$AB$310,B132)))*2</f>
        <v>0</v>
      </c>
      <c r="N132" s="30">
        <f aca="true" t="shared" si="5" ref="N132:N195">SUM(G132:M132)</f>
        <v>0</v>
      </c>
    </row>
    <row r="133" spans="1:14" ht="19.5" customHeight="1">
      <c r="A133" s="28">
        <v>131</v>
      </c>
      <c r="B133" s="29" t="s">
        <v>1627</v>
      </c>
      <c r="C133" s="5" t="str">
        <f>VLOOKUP(B133,'教师基础数据'!$B$2:$G4709,3,FALSE)</f>
        <v>人文系</v>
      </c>
      <c r="D133" s="5" t="str">
        <f>VLOOKUP(B133,'教师基础数据'!$B$2:$G4709,4,FALSE)</f>
        <v>专职</v>
      </c>
      <c r="E133" s="5" t="str">
        <f>VLOOKUP(B133,'教师基础数据'!$B$2:$G4709,5,FALSE)</f>
        <v>人文教研室</v>
      </c>
      <c r="F133" s="28">
        <f t="shared" si="4"/>
        <v>0</v>
      </c>
      <c r="G133" s="30">
        <f>(IF(COUNTIF('课表'!$C$148:$C$310,B133)&gt;=2,1,COUNTIF('课表'!$C$148:$C$310,B133))+IF(COUNTIF('课表'!$D$148:$D$310,B133)&gt;=2,1,COUNTIF('课表'!D$148:$D$310,B133))+IF(COUNTIF('课表'!$E$148:$E$310,B133)&gt;=2,1,COUNTIF('课表'!$E$148:$E$310,B133))+IF(COUNTIF('课表'!$F$148:$F$310,B133)&gt;=2,1,COUNTIF('课表'!$F$148:$F$310,B133)))*2</f>
        <v>0</v>
      </c>
      <c r="H133" s="30">
        <f>(IF(COUNTIF('课表'!$G$148:$G$310,B133)&gt;=2,1,COUNTIF('课表'!$G$148:$G$310,B133))+IF(COUNTIF('课表'!$H$148:$H$310,B133)&gt;=2,1,COUNTIF('课表'!$H$148:$H$310,B133))+IF(COUNTIF('课表'!$I$148:$I$310,B133)&gt;=2,1,COUNTIF('课表'!$I$148:$I$310,B133))+IF(COUNTIF('课表'!$J$148:$J$310,B133)&gt;=2,1,COUNTIF('课表'!$J$148:$J$310,B133)))*2</f>
        <v>0</v>
      </c>
      <c r="I133" s="34">
        <f>(IF(COUNTIF('课表'!$K$148:$K$310,B133)&gt;=2,1,COUNTIF('课表'!$K$148:$K$310,B133))+IF(COUNTIF('课表'!$L$148:$L$310,B133)&gt;=2,1,COUNTIF('课表'!$L$148:$L$310,B133))+IF(COUNTIF('课表'!$M$148:$M$310,B133)&gt;=2,1,COUNTIF('课表'!$M$148:$M$310,B133))+IF(COUNTIF('课表'!$N$148:$N$310,B133)&gt;=2,1,COUNTIF('课表'!$N$148:$N$310,B133)))*2</f>
        <v>0</v>
      </c>
      <c r="J133" s="30">
        <f>(IF(COUNTIF('课表'!$O$148:$O$310,B133)&gt;=2,1,COUNTIF('课表'!$O$148:$O$310,B133))+IF(COUNTIF('课表'!$P$148:$P$310,B133)&gt;=2,1,COUNTIF('课表'!$P$148:$P$310,B133))+IF(COUNTIF('课表'!$Q$148:$Q$310,B133)&gt;=2,1,COUNTIF('课表'!$Q$148:$Q$310,B133))+IF(COUNTIF('课表'!$R$148:$R$310,B133)&gt;=2,1,COUNTIF('课表'!$R$148:$R$310,B133)))*2</f>
        <v>0</v>
      </c>
      <c r="K133" s="30">
        <f>(IF(COUNTIF('课表'!$S$148:$S$310,B133)&gt;=2,1,COUNTIF('课表'!$S$148:$S$310,B133))+IF(COUNTIF('课表'!$T$148:$T$310,B133)&gt;=2,1,COUNTIF('课表'!$T$148:$T$310,B133)))*2</f>
        <v>0</v>
      </c>
      <c r="L133" s="30">
        <f>(IF(COUNTIF('课表'!$U$148:$U$310,B133)&gt;=2,1,COUNTIF('课表'!$U$148:$U$310,B133))+IF(COUNTIF('课表'!$V$148:$V$310,B133)&gt;=2,1,COUNTIF('课表'!$V$148:$V$310,B133))+IF(COUNTIF('课表'!$W$148:$W$310,B133)&gt;=2,1,COUNTIF('课表'!$W$148:$W$310,B133))+IF(COUNTIF('课表'!$X$148:$X$310,B133)&gt;=2,1,COUNTIF('课表'!$X$148:$X$310,B133)))*2</f>
        <v>0</v>
      </c>
      <c r="M133" s="30">
        <f>(IF(COUNTIF('课表'!$Y$148:$Y$310,B133)&gt;=2,1,COUNTIF('课表'!$Y$148:$Y$310,B133))+IF(COUNTIF('课表'!$Z$148:$Z$310,B133)&gt;=2,1,COUNTIF('课表'!$Z$148:$Z$310,B133))+IF(COUNTIF('课表'!$AA$148:$AA$310,B133)&gt;=2,1,COUNTIF('课表'!$AA$148:$AA$310,B133))+IF(COUNTIF('课表'!$AB$148:$AB$310,B133)&gt;=2,1,COUNTIF('课表'!$AB$148:$AB$310,B133)))*2</f>
        <v>0</v>
      </c>
      <c r="N133" s="30">
        <f t="shared" si="5"/>
        <v>0</v>
      </c>
    </row>
    <row r="134" spans="1:14" ht="19.5" customHeight="1">
      <c r="A134" s="28">
        <v>132</v>
      </c>
      <c r="B134" s="29" t="s">
        <v>1628</v>
      </c>
      <c r="C134" s="5" t="str">
        <f>VLOOKUP(B134,'教师基础数据'!$B$2:$G4566,3,FALSE)</f>
        <v>人文系</v>
      </c>
      <c r="D134" s="5" t="str">
        <f>VLOOKUP(B134,'教师基础数据'!$B$2:$G4566,4,FALSE)</f>
        <v>专职</v>
      </c>
      <c r="E134" s="5" t="str">
        <f>VLOOKUP(B134,'教师基础数据'!$B$2:$G4566,5,FALSE)</f>
        <v>人文教研室</v>
      </c>
      <c r="F134" s="28">
        <f t="shared" si="4"/>
        <v>0</v>
      </c>
      <c r="G134" s="30">
        <f>(IF(COUNTIF('课表'!$C$148:$C$310,B134)&gt;=2,1,COUNTIF('课表'!$C$148:$C$310,B134))+IF(COUNTIF('课表'!$D$148:$D$310,B134)&gt;=2,1,COUNTIF('课表'!D$148:$D$310,B134))+IF(COUNTIF('课表'!$E$148:$E$310,B134)&gt;=2,1,COUNTIF('课表'!$E$148:$E$310,B134))+IF(COUNTIF('课表'!$F$148:$F$310,B134)&gt;=2,1,COUNTIF('课表'!$F$148:$F$310,B134)))*2</f>
        <v>0</v>
      </c>
      <c r="H134" s="30">
        <f>(IF(COUNTIF('课表'!$G$148:$G$310,B134)&gt;=2,1,COUNTIF('课表'!$G$148:$G$310,B134))+IF(COUNTIF('课表'!$H$148:$H$310,B134)&gt;=2,1,COUNTIF('课表'!$H$148:$H$310,B134))+IF(COUNTIF('课表'!$I$148:$I$310,B134)&gt;=2,1,COUNTIF('课表'!$I$148:$I$310,B134))+IF(COUNTIF('课表'!$J$148:$J$310,B134)&gt;=2,1,COUNTIF('课表'!$J$148:$J$310,B134)))*2</f>
        <v>0</v>
      </c>
      <c r="I134" s="34">
        <f>(IF(COUNTIF('课表'!$K$148:$K$310,B134)&gt;=2,1,COUNTIF('课表'!$K$148:$K$310,B134))+IF(COUNTIF('课表'!$L$148:$L$310,B134)&gt;=2,1,COUNTIF('课表'!$L$148:$L$310,B134))+IF(COUNTIF('课表'!$M$148:$M$310,B134)&gt;=2,1,COUNTIF('课表'!$M$148:$M$310,B134))+IF(COUNTIF('课表'!$N$148:$N$310,B134)&gt;=2,1,COUNTIF('课表'!$N$148:$N$310,B134)))*2</f>
        <v>0</v>
      </c>
      <c r="J134" s="30">
        <f>(IF(COUNTIF('课表'!$O$148:$O$310,B134)&gt;=2,1,COUNTIF('课表'!$O$148:$O$310,B134))+IF(COUNTIF('课表'!$P$148:$P$310,B134)&gt;=2,1,COUNTIF('课表'!$P$148:$P$310,B134))+IF(COUNTIF('课表'!$Q$148:$Q$310,B134)&gt;=2,1,COUNTIF('课表'!$Q$148:$Q$310,B134))+IF(COUNTIF('课表'!$R$148:$R$310,B134)&gt;=2,1,COUNTIF('课表'!$R$148:$R$310,B134)))*2</f>
        <v>0</v>
      </c>
      <c r="K134" s="30">
        <f>(IF(COUNTIF('课表'!$S$148:$S$310,B134)&gt;=2,1,COUNTIF('课表'!$S$148:$S$310,B134))+IF(COUNTIF('课表'!$T$148:$T$310,B134)&gt;=2,1,COUNTIF('课表'!$T$148:$T$310,B134)))*2</f>
        <v>0</v>
      </c>
      <c r="L134" s="30">
        <f>(IF(COUNTIF('课表'!$U$148:$U$310,B134)&gt;=2,1,COUNTIF('课表'!$U$148:$U$310,B134))+IF(COUNTIF('课表'!$V$148:$V$310,B134)&gt;=2,1,COUNTIF('课表'!$V$148:$V$310,B134))+IF(COUNTIF('课表'!$W$148:$W$310,B134)&gt;=2,1,COUNTIF('课表'!$W$148:$W$310,B134))+IF(COUNTIF('课表'!$X$148:$X$310,B134)&gt;=2,1,COUNTIF('课表'!$X$148:$X$310,B134)))*2</f>
        <v>0</v>
      </c>
      <c r="M134" s="30">
        <f>(IF(COUNTIF('课表'!$Y$148:$Y$310,B134)&gt;=2,1,COUNTIF('课表'!$Y$148:$Y$310,B134))+IF(COUNTIF('课表'!$Z$148:$Z$310,B134)&gt;=2,1,COUNTIF('课表'!$Z$148:$Z$310,B134))+IF(COUNTIF('课表'!$AA$148:$AA$310,B134)&gt;=2,1,COUNTIF('课表'!$AA$148:$AA$310,B134))+IF(COUNTIF('课表'!$AB$148:$AB$310,B134)&gt;=2,1,COUNTIF('课表'!$AB$148:$AB$310,B134)))*2</f>
        <v>0</v>
      </c>
      <c r="N134" s="30">
        <f t="shared" si="5"/>
        <v>0</v>
      </c>
    </row>
    <row r="135" spans="1:14" ht="19.5" customHeight="1">
      <c r="A135" s="28">
        <v>133</v>
      </c>
      <c r="B135" s="29" t="s">
        <v>1629</v>
      </c>
      <c r="C135" s="5" t="str">
        <f>VLOOKUP(B135,'教师基础数据'!$B$2:$G4706,3,FALSE)</f>
        <v>人文系</v>
      </c>
      <c r="D135" s="5" t="str">
        <f>VLOOKUP(B135,'教师基础数据'!$B$2:$G4706,4,FALSE)</f>
        <v>专职</v>
      </c>
      <c r="E135" s="5" t="str">
        <f>VLOOKUP(B135,'教师基础数据'!$B$2:$G4706,5,FALSE)</f>
        <v>人文教研室</v>
      </c>
      <c r="F135" s="28">
        <f t="shared" si="4"/>
        <v>0</v>
      </c>
      <c r="G135" s="30">
        <f>(IF(COUNTIF('课表'!$C$148:$C$310,B135)&gt;=2,1,COUNTIF('课表'!$C$148:$C$310,B135))+IF(COUNTIF('课表'!$D$148:$D$310,B135)&gt;=2,1,COUNTIF('课表'!D$148:$D$310,B135))+IF(COUNTIF('课表'!$E$148:$E$310,B135)&gt;=2,1,COUNTIF('课表'!$E$148:$E$310,B135))+IF(COUNTIF('课表'!$F$148:$F$310,B135)&gt;=2,1,COUNTIF('课表'!$F$148:$F$310,B135)))*2</f>
        <v>0</v>
      </c>
      <c r="H135" s="30">
        <f>(IF(COUNTIF('课表'!$G$148:$G$310,B135)&gt;=2,1,COUNTIF('课表'!$G$148:$G$310,B135))+IF(COUNTIF('课表'!$H$148:$H$310,B135)&gt;=2,1,COUNTIF('课表'!$H$148:$H$310,B135))+IF(COUNTIF('课表'!$I$148:$I$310,B135)&gt;=2,1,COUNTIF('课表'!$I$148:$I$310,B135))+IF(COUNTIF('课表'!$J$148:$J$310,B135)&gt;=2,1,COUNTIF('课表'!$J$148:$J$310,B135)))*2</f>
        <v>0</v>
      </c>
      <c r="I135" s="34">
        <f>(IF(COUNTIF('课表'!$K$148:$K$310,B135)&gt;=2,1,COUNTIF('课表'!$K$148:$K$310,B135))+IF(COUNTIF('课表'!$L$148:$L$310,B135)&gt;=2,1,COUNTIF('课表'!$L$148:$L$310,B135))+IF(COUNTIF('课表'!$M$148:$M$310,B135)&gt;=2,1,COUNTIF('课表'!$M$148:$M$310,B135))+IF(COUNTIF('课表'!$N$148:$N$310,B135)&gt;=2,1,COUNTIF('课表'!$N$148:$N$310,B135)))*2</f>
        <v>0</v>
      </c>
      <c r="J135" s="30">
        <f>(IF(COUNTIF('课表'!$O$148:$O$310,B135)&gt;=2,1,COUNTIF('课表'!$O$148:$O$310,B135))+IF(COUNTIF('课表'!$P$148:$P$310,B135)&gt;=2,1,COUNTIF('课表'!$P$148:$P$310,B135))+IF(COUNTIF('课表'!$Q$148:$Q$310,B135)&gt;=2,1,COUNTIF('课表'!$Q$148:$Q$310,B135))+IF(COUNTIF('课表'!$R$148:$R$310,B135)&gt;=2,1,COUNTIF('课表'!$R$148:$R$310,B135)))*2</f>
        <v>0</v>
      </c>
      <c r="K135" s="30">
        <f>(IF(COUNTIF('课表'!$S$148:$S$310,B135)&gt;=2,1,COUNTIF('课表'!$S$148:$S$310,B135))+IF(COUNTIF('课表'!$T$148:$T$310,B135)&gt;=2,1,COUNTIF('课表'!$T$148:$T$310,B135)))*2</f>
        <v>0</v>
      </c>
      <c r="L135" s="30">
        <f>(IF(COUNTIF('课表'!$U$148:$U$310,B135)&gt;=2,1,COUNTIF('课表'!$U$148:$U$310,B135))+IF(COUNTIF('课表'!$V$148:$V$310,B135)&gt;=2,1,COUNTIF('课表'!$V$148:$V$310,B135))+IF(COUNTIF('课表'!$W$148:$W$310,B135)&gt;=2,1,COUNTIF('课表'!$W$148:$W$310,B135))+IF(COUNTIF('课表'!$X$148:$X$310,B135)&gt;=2,1,COUNTIF('课表'!$X$148:$X$310,B135)))*2</f>
        <v>0</v>
      </c>
      <c r="M135" s="30">
        <f>(IF(COUNTIF('课表'!$Y$148:$Y$310,B135)&gt;=2,1,COUNTIF('课表'!$Y$148:$Y$310,B135))+IF(COUNTIF('课表'!$Z$148:$Z$310,B135)&gt;=2,1,COUNTIF('课表'!$Z$148:$Z$310,B135))+IF(COUNTIF('课表'!$AA$148:$AA$310,B135)&gt;=2,1,COUNTIF('课表'!$AA$148:$AA$310,B135))+IF(COUNTIF('课表'!$AB$148:$AB$310,B135)&gt;=2,1,COUNTIF('课表'!$AB$148:$AB$310,B135)))*2</f>
        <v>0</v>
      </c>
      <c r="N135" s="30">
        <f t="shared" si="5"/>
        <v>0</v>
      </c>
    </row>
    <row r="136" spans="1:14" ht="19.5" customHeight="1">
      <c r="A136" s="28">
        <v>134</v>
      </c>
      <c r="B136" s="29" t="s">
        <v>1630</v>
      </c>
      <c r="C136" s="5" t="str">
        <f>VLOOKUP(B136,'教师基础数据'!$B$2:$G4613,3,FALSE)</f>
        <v>人文系</v>
      </c>
      <c r="D136" s="5" t="str">
        <f>VLOOKUP(B136,'教师基础数据'!$B$2:$G4613,4,FALSE)</f>
        <v>专职</v>
      </c>
      <c r="E136" s="5" t="str">
        <f>VLOOKUP(B136,'教师基础数据'!$B$2:$G4613,5,FALSE)</f>
        <v>人文教研室</v>
      </c>
      <c r="F136" s="28">
        <f t="shared" si="4"/>
        <v>0</v>
      </c>
      <c r="G136" s="30">
        <f>(IF(COUNTIF('课表'!$C$148:$C$310,B136)&gt;=2,1,COUNTIF('课表'!$C$148:$C$310,B136))+IF(COUNTIF('课表'!$D$148:$D$310,B136)&gt;=2,1,COUNTIF('课表'!D$148:$D$310,B136))+IF(COUNTIF('课表'!$E$148:$E$310,B136)&gt;=2,1,COUNTIF('课表'!$E$148:$E$310,B136))+IF(COUNTIF('课表'!$F$148:$F$310,B136)&gt;=2,1,COUNTIF('课表'!$F$148:$F$310,B136)))*2</f>
        <v>0</v>
      </c>
      <c r="H136" s="30">
        <f>(IF(COUNTIF('课表'!$G$148:$G$310,B136)&gt;=2,1,COUNTIF('课表'!$G$148:$G$310,B136))+IF(COUNTIF('课表'!$H$148:$H$310,B136)&gt;=2,1,COUNTIF('课表'!$H$148:$H$310,B136))+IF(COUNTIF('课表'!$I$148:$I$310,B136)&gt;=2,1,COUNTIF('课表'!$I$148:$I$310,B136))+IF(COUNTIF('课表'!$J$148:$J$310,B136)&gt;=2,1,COUNTIF('课表'!$J$148:$J$310,B136)))*2</f>
        <v>0</v>
      </c>
      <c r="I136" s="34">
        <f>(IF(COUNTIF('课表'!$K$148:$K$310,B136)&gt;=2,1,COUNTIF('课表'!$K$148:$K$310,B136))+IF(COUNTIF('课表'!$L$148:$L$310,B136)&gt;=2,1,COUNTIF('课表'!$L$148:$L$310,B136))+IF(COUNTIF('课表'!$M$148:$M$310,B136)&gt;=2,1,COUNTIF('课表'!$M$148:$M$310,B136))+IF(COUNTIF('课表'!$N$148:$N$310,B136)&gt;=2,1,COUNTIF('课表'!$N$148:$N$310,B136)))*2</f>
        <v>0</v>
      </c>
      <c r="J136" s="30">
        <f>(IF(COUNTIF('课表'!$O$148:$O$310,B136)&gt;=2,1,COUNTIF('课表'!$O$148:$O$310,B136))+IF(COUNTIF('课表'!$P$148:$P$310,B136)&gt;=2,1,COUNTIF('课表'!$P$148:$P$310,B136))+IF(COUNTIF('课表'!$Q$148:$Q$310,B136)&gt;=2,1,COUNTIF('课表'!$Q$148:$Q$310,B136))+IF(COUNTIF('课表'!$R$148:$R$310,B136)&gt;=2,1,COUNTIF('课表'!$R$148:$R$310,B136)))*2</f>
        <v>0</v>
      </c>
      <c r="K136" s="30">
        <f>(IF(COUNTIF('课表'!$S$148:$S$310,B136)&gt;=2,1,COUNTIF('课表'!$S$148:$S$310,B136))+IF(COUNTIF('课表'!$T$148:$T$310,B136)&gt;=2,1,COUNTIF('课表'!$T$148:$T$310,B136)))*2</f>
        <v>0</v>
      </c>
      <c r="L136" s="30">
        <f>(IF(COUNTIF('课表'!$U$148:$U$310,B136)&gt;=2,1,COUNTIF('课表'!$U$148:$U$310,B136))+IF(COUNTIF('课表'!$V$148:$V$310,B136)&gt;=2,1,COUNTIF('课表'!$V$148:$V$310,B136))+IF(COUNTIF('课表'!$W$148:$W$310,B136)&gt;=2,1,COUNTIF('课表'!$W$148:$W$310,B136))+IF(COUNTIF('课表'!$X$148:$X$310,B136)&gt;=2,1,COUNTIF('课表'!$X$148:$X$310,B136)))*2</f>
        <v>0</v>
      </c>
      <c r="M136" s="30">
        <f>(IF(COUNTIF('课表'!$Y$148:$Y$310,B136)&gt;=2,1,COUNTIF('课表'!$Y$148:$Y$310,B136))+IF(COUNTIF('课表'!$Z$148:$Z$310,B136)&gt;=2,1,COUNTIF('课表'!$Z$148:$Z$310,B136))+IF(COUNTIF('课表'!$AA$148:$AA$310,B136)&gt;=2,1,COUNTIF('课表'!$AA$148:$AA$310,B136))+IF(COUNTIF('课表'!$AB$148:$AB$310,B136)&gt;=2,1,COUNTIF('课表'!$AB$148:$AB$310,B136)))*2</f>
        <v>0</v>
      </c>
      <c r="N136" s="30">
        <f t="shared" si="5"/>
        <v>0</v>
      </c>
    </row>
    <row r="137" spans="1:14" ht="19.5" customHeight="1">
      <c r="A137" s="28">
        <v>135</v>
      </c>
      <c r="B137" s="29" t="s">
        <v>1096</v>
      </c>
      <c r="C137" s="5" t="str">
        <f>VLOOKUP(B137,'教师基础数据'!$B$2:$G4427,3,FALSE)</f>
        <v>人文系</v>
      </c>
      <c r="D137" s="5" t="str">
        <f>VLOOKUP(B137,'教师基础数据'!$B$2:$G4427,4,FALSE)</f>
        <v>专职</v>
      </c>
      <c r="E137" s="5" t="str">
        <f>VLOOKUP(B137,'教师基础数据'!$B$2:$G4427,5,FALSE)</f>
        <v>人文教研室</v>
      </c>
      <c r="F137" s="28">
        <f t="shared" si="4"/>
        <v>2</v>
      </c>
      <c r="G137" s="30">
        <f>(IF(COUNTIF('课表'!$C$148:$C$310,B137)&gt;=2,1,COUNTIF('课表'!$C$148:$C$310,B137))+IF(COUNTIF('课表'!$D$148:$D$310,B137)&gt;=2,1,COUNTIF('课表'!D$148:$D$310,B137))+IF(COUNTIF('课表'!$E$148:$E$310,B137)&gt;=2,1,COUNTIF('课表'!$E$148:$E$310,B137))+IF(COUNTIF('课表'!$F$148:$F$310,B137)&gt;=2,1,COUNTIF('课表'!$F$148:$F$310,B137)))*2</f>
        <v>0</v>
      </c>
      <c r="H137" s="30">
        <f>(IF(COUNTIF('课表'!$G$148:$G$310,B137)&gt;=2,1,COUNTIF('课表'!$G$148:$G$310,B137))+IF(COUNTIF('课表'!$H$148:$H$310,B137)&gt;=2,1,COUNTIF('课表'!$H$148:$H$310,B137))+IF(COUNTIF('课表'!$I$148:$I$310,B137)&gt;=2,1,COUNTIF('课表'!$I$148:$I$310,B137))+IF(COUNTIF('课表'!$J$148:$J$310,B137)&gt;=2,1,COUNTIF('课表'!$J$148:$J$310,B137)))*2</f>
        <v>4</v>
      </c>
      <c r="I137" s="34">
        <f>(IF(COUNTIF('课表'!$K$148:$K$310,B137)&gt;=2,1,COUNTIF('课表'!$K$148:$K$310,B137))+IF(COUNTIF('课表'!$L$148:$L$310,B137)&gt;=2,1,COUNTIF('课表'!$L$148:$L$310,B137))+IF(COUNTIF('课表'!$M$148:$M$310,B137)&gt;=2,1,COUNTIF('课表'!$M$148:$M$310,B137))+IF(COUNTIF('课表'!$N$148:$N$310,B137)&gt;=2,1,COUNTIF('课表'!$N$148:$N$310,B137)))*2</f>
        <v>4</v>
      </c>
      <c r="J137" s="30">
        <f>(IF(COUNTIF('课表'!$O$148:$O$310,B137)&gt;=2,1,COUNTIF('课表'!$O$148:$O$310,B137))+IF(COUNTIF('课表'!$P$148:$P$310,B137)&gt;=2,1,COUNTIF('课表'!$P$148:$P$310,B137))+IF(COUNTIF('课表'!$Q$148:$Q$310,B137)&gt;=2,1,COUNTIF('课表'!$Q$148:$Q$310,B137))+IF(COUNTIF('课表'!$R$148:$R$310,B137)&gt;=2,1,COUNTIF('课表'!$R$148:$R$310,B137)))*2</f>
        <v>0</v>
      </c>
      <c r="K137" s="30">
        <f>(IF(COUNTIF('课表'!$S$148:$S$310,B137)&gt;=2,1,COUNTIF('课表'!$S$148:$S$310,B137))+IF(COUNTIF('课表'!$T$148:$T$310,B137)&gt;=2,1,COUNTIF('课表'!$T$148:$T$310,B137)))*2</f>
        <v>0</v>
      </c>
      <c r="L137" s="30">
        <f>(IF(COUNTIF('课表'!$U$148:$U$310,B137)&gt;=2,1,COUNTIF('课表'!$U$148:$U$310,B137))+IF(COUNTIF('课表'!$V$148:$V$310,B137)&gt;=2,1,COUNTIF('课表'!$V$148:$V$310,B137))+IF(COUNTIF('课表'!$W$148:$W$310,B137)&gt;=2,1,COUNTIF('课表'!$W$148:$W$310,B137))+IF(COUNTIF('课表'!$X$148:$X$310,B137)&gt;=2,1,COUNTIF('课表'!$X$148:$X$310,B137)))*2</f>
        <v>0</v>
      </c>
      <c r="M137" s="30">
        <f>(IF(COUNTIF('课表'!$Y$148:$Y$310,B137)&gt;=2,1,COUNTIF('课表'!$Y$148:$Y$310,B137))+IF(COUNTIF('课表'!$Z$148:$Z$310,B137)&gt;=2,1,COUNTIF('课表'!$Z$148:$Z$310,B137))+IF(COUNTIF('课表'!$AA$148:$AA$310,B137)&gt;=2,1,COUNTIF('课表'!$AA$148:$AA$310,B137))+IF(COUNTIF('课表'!$AB$148:$AB$310,B137)&gt;=2,1,COUNTIF('课表'!$AB$148:$AB$310,B137)))*2</f>
        <v>0</v>
      </c>
      <c r="N137" s="30">
        <f t="shared" si="5"/>
        <v>8</v>
      </c>
    </row>
    <row r="138" spans="1:14" ht="19.5" customHeight="1">
      <c r="A138" s="28">
        <v>136</v>
      </c>
      <c r="B138" s="29" t="s">
        <v>1631</v>
      </c>
      <c r="C138" s="5" t="str">
        <f>VLOOKUP(B138,'教师基础数据'!$B$2:$G4469,3,FALSE)</f>
        <v>人文系</v>
      </c>
      <c r="D138" s="5" t="str">
        <f>VLOOKUP(B138,'教师基础数据'!$B$2:$G4469,4,FALSE)</f>
        <v>专职</v>
      </c>
      <c r="E138" s="5" t="str">
        <f>VLOOKUP(B138,'教师基础数据'!$B$2:$G4469,5,FALSE)</f>
        <v>人文教研室</v>
      </c>
      <c r="F138" s="28">
        <f t="shared" si="4"/>
        <v>0</v>
      </c>
      <c r="G138" s="30">
        <f>(IF(COUNTIF('课表'!$C$148:$C$310,B138)&gt;=2,1,COUNTIF('课表'!$C$148:$C$310,B138))+IF(COUNTIF('课表'!$D$148:$D$310,B138)&gt;=2,1,COUNTIF('课表'!D$148:$D$310,B138))+IF(COUNTIF('课表'!$E$148:$E$310,B138)&gt;=2,1,COUNTIF('课表'!$E$148:$E$310,B138))+IF(COUNTIF('课表'!$F$148:$F$310,B138)&gt;=2,1,COUNTIF('课表'!$F$148:$F$310,B138)))*2</f>
        <v>0</v>
      </c>
      <c r="H138" s="30">
        <f>(IF(COUNTIF('课表'!$G$148:$G$310,B138)&gt;=2,1,COUNTIF('课表'!$G$148:$G$310,B138))+IF(COUNTIF('课表'!$H$148:$H$310,B138)&gt;=2,1,COUNTIF('课表'!$H$148:$H$310,B138))+IF(COUNTIF('课表'!$I$148:$I$310,B138)&gt;=2,1,COUNTIF('课表'!$I$148:$I$310,B138))+IF(COUNTIF('课表'!$J$148:$J$310,B138)&gt;=2,1,COUNTIF('课表'!$J$148:$J$310,B138)))*2</f>
        <v>0</v>
      </c>
      <c r="I138" s="34">
        <f>(IF(COUNTIF('课表'!$K$148:$K$310,B138)&gt;=2,1,COUNTIF('课表'!$K$148:$K$310,B138))+IF(COUNTIF('课表'!$L$148:$L$310,B138)&gt;=2,1,COUNTIF('课表'!$L$148:$L$310,B138))+IF(COUNTIF('课表'!$M$148:$M$310,B138)&gt;=2,1,COUNTIF('课表'!$M$148:$M$310,B138))+IF(COUNTIF('课表'!$N$148:$N$310,B138)&gt;=2,1,COUNTIF('课表'!$N$148:$N$310,B138)))*2</f>
        <v>0</v>
      </c>
      <c r="J138" s="30">
        <f>(IF(COUNTIF('课表'!$O$148:$O$310,B138)&gt;=2,1,COUNTIF('课表'!$O$148:$O$310,B138))+IF(COUNTIF('课表'!$P$148:$P$310,B138)&gt;=2,1,COUNTIF('课表'!$P$148:$P$310,B138))+IF(COUNTIF('课表'!$Q$148:$Q$310,B138)&gt;=2,1,COUNTIF('课表'!$Q$148:$Q$310,B138))+IF(COUNTIF('课表'!$R$148:$R$310,B138)&gt;=2,1,COUNTIF('课表'!$R$148:$R$310,B138)))*2</f>
        <v>0</v>
      </c>
      <c r="K138" s="30">
        <f>(IF(COUNTIF('课表'!$S$148:$S$310,B138)&gt;=2,1,COUNTIF('课表'!$S$148:$S$310,B138))+IF(COUNTIF('课表'!$T$148:$T$310,B138)&gt;=2,1,COUNTIF('课表'!$T$148:$T$310,B138)))*2</f>
        <v>0</v>
      </c>
      <c r="L138" s="30">
        <f>(IF(COUNTIF('课表'!$U$148:$U$310,B138)&gt;=2,1,COUNTIF('课表'!$U$148:$U$310,B138))+IF(COUNTIF('课表'!$V$148:$V$310,B138)&gt;=2,1,COUNTIF('课表'!$V$148:$V$310,B138))+IF(COUNTIF('课表'!$W$148:$W$310,B138)&gt;=2,1,COUNTIF('课表'!$W$148:$W$310,B138))+IF(COUNTIF('课表'!$X$148:$X$310,B138)&gt;=2,1,COUNTIF('课表'!$X$148:$X$310,B138)))*2</f>
        <v>0</v>
      </c>
      <c r="M138" s="30">
        <f>(IF(COUNTIF('课表'!$Y$148:$Y$310,B138)&gt;=2,1,COUNTIF('课表'!$Y$148:$Y$310,B138))+IF(COUNTIF('课表'!$Z$148:$Z$310,B138)&gt;=2,1,COUNTIF('课表'!$Z$148:$Z$310,B138))+IF(COUNTIF('课表'!$AA$148:$AA$310,B138)&gt;=2,1,COUNTIF('课表'!$AA$148:$AA$310,B138))+IF(COUNTIF('课表'!$AB$148:$AB$310,B138)&gt;=2,1,COUNTIF('课表'!$AB$148:$AB$310,B138)))*2</f>
        <v>0</v>
      </c>
      <c r="N138" s="30">
        <f t="shared" si="5"/>
        <v>0</v>
      </c>
    </row>
    <row r="139" spans="1:14" ht="19.5" customHeight="1">
      <c r="A139" s="28">
        <v>137</v>
      </c>
      <c r="B139" s="29" t="s">
        <v>1007</v>
      </c>
      <c r="C139" s="5" t="str">
        <f>VLOOKUP(B139,'教师基础数据'!$B$2:$G4457,3,FALSE)</f>
        <v>人文系</v>
      </c>
      <c r="D139" s="5" t="str">
        <f>VLOOKUP(B139,'教师基础数据'!$B$2:$G4457,4,FALSE)</f>
        <v>外聘</v>
      </c>
      <c r="E139" s="5" t="str">
        <f>VLOOKUP(B139,'教师基础数据'!$B$2:$G4457,5,FALSE)</f>
        <v>人文教研室</v>
      </c>
      <c r="F139" s="28">
        <f t="shared" si="4"/>
        <v>3</v>
      </c>
      <c r="G139" s="30">
        <f>(IF(COUNTIF('课表'!$C$148:$C$310,B139)&gt;=2,1,COUNTIF('课表'!$C$148:$C$310,B139))+IF(COUNTIF('课表'!$D$148:$D$310,B139)&gt;=2,1,COUNTIF('课表'!D$148:$D$310,B139))+IF(COUNTIF('课表'!$E$148:$E$310,B139)&gt;=2,1,COUNTIF('课表'!$E$148:$E$310,B139))+IF(COUNTIF('课表'!$F$148:$F$310,B139)&gt;=2,1,COUNTIF('课表'!$F$148:$F$310,B139)))*2</f>
        <v>0</v>
      </c>
      <c r="H139" s="30">
        <f>(IF(COUNTIF('课表'!$G$148:$G$310,B139)&gt;=2,1,COUNTIF('课表'!$G$148:$G$310,B139))+IF(COUNTIF('课表'!$H$148:$H$310,B139)&gt;=2,1,COUNTIF('课表'!$H$148:$H$310,B139))+IF(COUNTIF('课表'!$I$148:$I$310,B139)&gt;=2,1,COUNTIF('课表'!$I$148:$I$310,B139))+IF(COUNTIF('课表'!$J$148:$J$310,B139)&gt;=2,1,COUNTIF('课表'!$J$148:$J$310,B139)))*2</f>
        <v>0</v>
      </c>
      <c r="I139" s="34">
        <f>(IF(COUNTIF('课表'!$K$148:$K$310,B139)&gt;=2,1,COUNTIF('课表'!$K$148:$K$310,B139))+IF(COUNTIF('课表'!$L$148:$L$310,B139)&gt;=2,1,COUNTIF('课表'!$L$148:$L$310,B139))+IF(COUNTIF('课表'!$M$148:$M$310,B139)&gt;=2,1,COUNTIF('课表'!$M$148:$M$310,B139))+IF(COUNTIF('课表'!$N$148:$N$310,B139)&gt;=2,1,COUNTIF('课表'!$N$148:$N$310,B139)))*2</f>
        <v>4</v>
      </c>
      <c r="J139" s="30">
        <f>(IF(COUNTIF('课表'!$O$148:$O$310,B139)&gt;=2,1,COUNTIF('课表'!$O$148:$O$310,B139))+IF(COUNTIF('课表'!$P$148:$P$310,B139)&gt;=2,1,COUNTIF('课表'!$P$148:$P$310,B139))+IF(COUNTIF('课表'!$Q$148:$Q$310,B139)&gt;=2,1,COUNTIF('课表'!$Q$148:$Q$310,B139))+IF(COUNTIF('课表'!$R$148:$R$310,B139)&gt;=2,1,COUNTIF('课表'!$R$148:$R$310,B139)))*2</f>
        <v>4</v>
      </c>
      <c r="K139" s="30">
        <f>(IF(COUNTIF('课表'!$S$148:$S$310,B139)&gt;=2,1,COUNTIF('课表'!$S$148:$S$310,B139))+IF(COUNTIF('课表'!$T$148:$T$310,B139)&gt;=2,1,COUNTIF('课表'!$T$148:$T$310,B139)))*2</f>
        <v>0</v>
      </c>
      <c r="L139" s="30">
        <f>(IF(COUNTIF('课表'!$U$148:$U$310,B139)&gt;=2,1,COUNTIF('课表'!$U$148:$U$310,B139))+IF(COUNTIF('课表'!$V$148:$V$310,B139)&gt;=2,1,COUNTIF('课表'!$V$148:$V$310,B139))+IF(COUNTIF('课表'!$W$148:$W$310,B139)&gt;=2,1,COUNTIF('课表'!$W$148:$W$310,B139))+IF(COUNTIF('课表'!$X$148:$X$310,B139)&gt;=2,1,COUNTIF('课表'!$X$148:$X$310,B139)))*2</f>
        <v>2</v>
      </c>
      <c r="M139" s="30">
        <f>(IF(COUNTIF('课表'!$Y$148:$Y$310,B139)&gt;=2,1,COUNTIF('课表'!$Y$148:$Y$310,B139))+IF(COUNTIF('课表'!$Z$148:$Z$310,B139)&gt;=2,1,COUNTIF('课表'!$Z$148:$Z$310,B139))+IF(COUNTIF('课表'!$AA$148:$AA$310,B139)&gt;=2,1,COUNTIF('课表'!$AA$148:$AA$310,B139))+IF(COUNTIF('课表'!$AB$148:$AB$310,B139)&gt;=2,1,COUNTIF('课表'!$AB$148:$AB$310,B139)))*2</f>
        <v>0</v>
      </c>
      <c r="N139" s="30">
        <f t="shared" si="5"/>
        <v>10</v>
      </c>
    </row>
    <row r="140" spans="1:14" ht="19.5" customHeight="1">
      <c r="A140" s="28">
        <v>138</v>
      </c>
      <c r="B140" s="29" t="s">
        <v>1111</v>
      </c>
      <c r="C140" s="5" t="str">
        <f>VLOOKUP(B140,'教师基础数据'!$B$2:$G4678,3,FALSE)</f>
        <v>人文系</v>
      </c>
      <c r="D140" s="5" t="str">
        <f>VLOOKUP(B140,'教师基础数据'!$B$2:$G4678,4,FALSE)</f>
        <v>兼职</v>
      </c>
      <c r="E140" s="5" t="str">
        <f>VLOOKUP(B140,'教师基础数据'!$B$2:$G4678,5,FALSE)</f>
        <v>人文教研室</v>
      </c>
      <c r="F140" s="28">
        <f t="shared" si="4"/>
        <v>2</v>
      </c>
      <c r="G140" s="30">
        <f>(IF(COUNTIF('课表'!$C$148:$C$310,B140)&gt;=2,1,COUNTIF('课表'!$C$148:$C$310,B140))+IF(COUNTIF('课表'!$D$148:$D$310,B140)&gt;=2,1,COUNTIF('课表'!D$148:$D$310,B140))+IF(COUNTIF('课表'!$E$148:$E$310,B140)&gt;=2,1,COUNTIF('课表'!$E$148:$E$310,B140))+IF(COUNTIF('课表'!$F$148:$F$310,B140)&gt;=2,1,COUNTIF('课表'!$F$148:$F$310,B140)))*2</f>
        <v>0</v>
      </c>
      <c r="H140" s="30">
        <f>(IF(COUNTIF('课表'!$G$148:$G$310,B140)&gt;=2,1,COUNTIF('课表'!$G$148:$G$310,B140))+IF(COUNTIF('课表'!$H$148:$H$310,B140)&gt;=2,1,COUNTIF('课表'!$H$148:$H$310,B140))+IF(COUNTIF('课表'!$I$148:$I$310,B140)&gt;=2,1,COUNTIF('课表'!$I$148:$I$310,B140))+IF(COUNTIF('课表'!$J$148:$J$310,B140)&gt;=2,1,COUNTIF('课表'!$J$148:$J$310,B140)))*2</f>
        <v>4</v>
      </c>
      <c r="I140" s="34">
        <f>(IF(COUNTIF('课表'!$K$148:$K$310,B140)&gt;=2,1,COUNTIF('课表'!$K$148:$K$310,B140))+IF(COUNTIF('课表'!$L$148:$L$310,B140)&gt;=2,1,COUNTIF('课表'!$L$148:$L$310,B140))+IF(COUNTIF('课表'!$M$148:$M$310,B140)&gt;=2,1,COUNTIF('课表'!$M$148:$M$310,B140))+IF(COUNTIF('课表'!$N$148:$N$310,B140)&gt;=2,1,COUNTIF('课表'!$N$148:$N$310,B140)))*2</f>
        <v>4</v>
      </c>
      <c r="J140" s="30">
        <f>(IF(COUNTIF('课表'!$O$148:$O$310,B140)&gt;=2,1,COUNTIF('课表'!$O$148:$O$310,B140))+IF(COUNTIF('课表'!$P$148:$P$310,B140)&gt;=2,1,COUNTIF('课表'!$P$148:$P$310,B140))+IF(COUNTIF('课表'!$Q$148:$Q$310,B140)&gt;=2,1,COUNTIF('课表'!$Q$148:$Q$310,B140))+IF(COUNTIF('课表'!$R$148:$R$310,B140)&gt;=2,1,COUNTIF('课表'!$R$148:$R$310,B140)))*2</f>
        <v>0</v>
      </c>
      <c r="K140" s="30">
        <f>(IF(COUNTIF('课表'!$S$148:$S$310,B140)&gt;=2,1,COUNTIF('课表'!$S$148:$S$310,B140))+IF(COUNTIF('课表'!$T$148:$T$310,B140)&gt;=2,1,COUNTIF('课表'!$T$148:$T$310,B140)))*2</f>
        <v>0</v>
      </c>
      <c r="L140" s="30">
        <f>(IF(COUNTIF('课表'!$U$148:$U$310,B140)&gt;=2,1,COUNTIF('课表'!$U$148:$U$310,B140))+IF(COUNTIF('课表'!$V$148:$V$310,B140)&gt;=2,1,COUNTIF('课表'!$V$148:$V$310,B140))+IF(COUNTIF('课表'!$W$148:$W$310,B140)&gt;=2,1,COUNTIF('课表'!$W$148:$W$310,B140))+IF(COUNTIF('课表'!$X$148:$X$310,B140)&gt;=2,1,COUNTIF('课表'!$X$148:$X$310,B140)))*2</f>
        <v>0</v>
      </c>
      <c r="M140" s="30">
        <f>(IF(COUNTIF('课表'!$Y$148:$Y$310,B140)&gt;=2,1,COUNTIF('课表'!$Y$148:$Y$310,B140))+IF(COUNTIF('课表'!$Z$148:$Z$310,B140)&gt;=2,1,COUNTIF('课表'!$Z$148:$Z$310,B140))+IF(COUNTIF('课表'!$AA$148:$AA$310,B140)&gt;=2,1,COUNTIF('课表'!$AA$148:$AA$310,B140))+IF(COUNTIF('课表'!$AB$148:$AB$310,B140)&gt;=2,1,COUNTIF('课表'!$AB$148:$AB$310,B140)))*2</f>
        <v>0</v>
      </c>
      <c r="N140" s="30">
        <f t="shared" si="5"/>
        <v>8</v>
      </c>
    </row>
    <row r="141" spans="1:14" ht="19.5" customHeight="1">
      <c r="A141" s="28">
        <v>139</v>
      </c>
      <c r="B141" s="29" t="s">
        <v>1432</v>
      </c>
      <c r="C141" s="5" t="str">
        <f>VLOOKUP(B141,'教师基础数据'!$B$2:$G4757,3,FALSE)</f>
        <v>人文系</v>
      </c>
      <c r="D141" s="5" t="str">
        <f>VLOOKUP(B141,'教师基础数据'!$B$2:$G4757,4,FALSE)</f>
        <v>兼职</v>
      </c>
      <c r="E141" s="5" t="str">
        <f>VLOOKUP(B141,'教师基础数据'!$B$2:$G4757,5,FALSE)</f>
        <v>人文教研室</v>
      </c>
      <c r="F141" s="28">
        <f t="shared" si="4"/>
        <v>0</v>
      </c>
      <c r="G141" s="30">
        <f>(IF(COUNTIF('课表'!$C$148:$C$310,B141)&gt;=2,1,COUNTIF('课表'!$C$148:$C$310,B141))+IF(COUNTIF('课表'!$D$148:$D$310,B141)&gt;=2,1,COUNTIF('课表'!D$148:$D$310,B141))+IF(COUNTIF('课表'!$E$148:$E$310,B141)&gt;=2,1,COUNTIF('课表'!$E$148:$E$310,B141))+IF(COUNTIF('课表'!$F$148:$F$310,B141)&gt;=2,1,COUNTIF('课表'!$F$148:$F$310,B141)))*2</f>
        <v>0</v>
      </c>
      <c r="H141" s="30">
        <f>(IF(COUNTIF('课表'!$G$148:$G$310,B141)&gt;=2,1,COUNTIF('课表'!$G$148:$G$310,B141))+IF(COUNTIF('课表'!$H$148:$H$310,B141)&gt;=2,1,COUNTIF('课表'!$H$148:$H$310,B141))+IF(COUNTIF('课表'!$I$148:$I$310,B141)&gt;=2,1,COUNTIF('课表'!$I$148:$I$310,B141))+IF(COUNTIF('课表'!$J$148:$J$310,B141)&gt;=2,1,COUNTIF('课表'!$J$148:$J$310,B141)))*2</f>
        <v>0</v>
      </c>
      <c r="I141" s="34">
        <f>(IF(COUNTIF('课表'!$K$148:$K$310,B141)&gt;=2,1,COUNTIF('课表'!$K$148:$K$310,B141))+IF(COUNTIF('课表'!$L$148:$L$310,B141)&gt;=2,1,COUNTIF('课表'!$L$148:$L$310,B141))+IF(COUNTIF('课表'!$M$148:$M$310,B141)&gt;=2,1,COUNTIF('课表'!$M$148:$M$310,B141))+IF(COUNTIF('课表'!$N$148:$N$310,B141)&gt;=2,1,COUNTIF('课表'!$N$148:$N$310,B141)))*2</f>
        <v>0</v>
      </c>
      <c r="J141" s="30">
        <f>(IF(COUNTIF('课表'!$O$148:$O$310,B141)&gt;=2,1,COUNTIF('课表'!$O$148:$O$310,B141))+IF(COUNTIF('课表'!$P$148:$P$310,B141)&gt;=2,1,COUNTIF('课表'!$P$148:$P$310,B141))+IF(COUNTIF('课表'!$Q$148:$Q$310,B141)&gt;=2,1,COUNTIF('课表'!$Q$148:$Q$310,B141))+IF(COUNTIF('课表'!$R$148:$R$310,B141)&gt;=2,1,COUNTIF('课表'!$R$148:$R$310,B141)))*2</f>
        <v>0</v>
      </c>
      <c r="K141" s="30">
        <f>(IF(COUNTIF('课表'!$S$148:$S$310,B141)&gt;=2,1,COUNTIF('课表'!$S$148:$S$310,B141))+IF(COUNTIF('课表'!$T$148:$T$310,B141)&gt;=2,1,COUNTIF('课表'!$T$148:$T$310,B141)))*2</f>
        <v>0</v>
      </c>
      <c r="L141" s="30">
        <f>(IF(COUNTIF('课表'!$U$148:$U$310,B141)&gt;=2,1,COUNTIF('课表'!$U$148:$U$310,B141))+IF(COUNTIF('课表'!$V$148:$V$310,B141)&gt;=2,1,COUNTIF('课表'!$V$148:$V$310,B141))+IF(COUNTIF('课表'!$W$148:$W$310,B141)&gt;=2,1,COUNTIF('课表'!$W$148:$W$310,B141))+IF(COUNTIF('课表'!$X$148:$X$310,B141)&gt;=2,1,COUNTIF('课表'!$X$148:$X$310,B141)))*2</f>
        <v>0</v>
      </c>
      <c r="M141" s="30">
        <f>(IF(COUNTIF('课表'!$Y$148:$Y$310,B141)&gt;=2,1,COUNTIF('课表'!$Y$148:$Y$310,B141))+IF(COUNTIF('课表'!$Z$148:$Z$310,B141)&gt;=2,1,COUNTIF('课表'!$Z$148:$Z$310,B141))+IF(COUNTIF('课表'!$AA$148:$AA$310,B141)&gt;=2,1,COUNTIF('课表'!$AA$148:$AA$310,B141))+IF(COUNTIF('课表'!$AB$148:$AB$310,B141)&gt;=2,1,COUNTIF('课表'!$AB$148:$AB$310,B141)))*2</f>
        <v>0</v>
      </c>
      <c r="N141" s="30">
        <f t="shared" si="5"/>
        <v>0</v>
      </c>
    </row>
    <row r="142" spans="1:14" ht="19.5" customHeight="1">
      <c r="A142" s="28">
        <v>140</v>
      </c>
      <c r="B142" s="29" t="s">
        <v>949</v>
      </c>
      <c r="C142" s="5" t="str">
        <f>VLOOKUP(B142,'教师基础数据'!$B$2:$G4417,3,FALSE)</f>
        <v>人文系</v>
      </c>
      <c r="D142" s="5" t="str">
        <f>VLOOKUP(B142,'教师基础数据'!$B$2:$G4417,4,FALSE)</f>
        <v>兼职</v>
      </c>
      <c r="E142" s="5" t="str">
        <f>VLOOKUP(B142,'教师基础数据'!$B$2:$G4417,5,FALSE)</f>
        <v>人文教研室</v>
      </c>
      <c r="F142" s="28">
        <f t="shared" si="4"/>
        <v>2</v>
      </c>
      <c r="G142" s="30">
        <f>(IF(COUNTIF('课表'!$C$148:$C$310,B142)&gt;=2,1,COUNTIF('课表'!$C$148:$C$310,B142))+IF(COUNTIF('课表'!$D$148:$D$310,B142)&gt;=2,1,COUNTIF('课表'!D$148:$D$310,B142))+IF(COUNTIF('课表'!$E$148:$E$310,B142)&gt;=2,1,COUNTIF('课表'!$E$148:$E$310,B142))+IF(COUNTIF('课表'!$F$148:$F$310,B142)&gt;=2,1,COUNTIF('课表'!$F$148:$F$310,B142)))*2</f>
        <v>0</v>
      </c>
      <c r="H142" s="30">
        <f>(IF(COUNTIF('课表'!$G$148:$G$310,B142)&gt;=2,1,COUNTIF('课表'!$G$148:$G$310,B142))+IF(COUNTIF('课表'!$H$148:$H$310,B142)&gt;=2,1,COUNTIF('课表'!$H$148:$H$310,B142))+IF(COUNTIF('课表'!$I$148:$I$310,B142)&gt;=2,1,COUNTIF('课表'!$I$148:$I$310,B142))+IF(COUNTIF('课表'!$J$148:$J$310,B142)&gt;=2,1,COUNTIF('课表'!$J$148:$J$310,B142)))*2</f>
        <v>4</v>
      </c>
      <c r="I142" s="34">
        <f>(IF(COUNTIF('课表'!$K$148:$K$310,B142)&gt;=2,1,COUNTIF('课表'!$K$148:$K$310,B142))+IF(COUNTIF('课表'!$L$148:$L$310,B142)&gt;=2,1,COUNTIF('课表'!$L$148:$L$310,B142))+IF(COUNTIF('课表'!$M$148:$M$310,B142)&gt;=2,1,COUNTIF('课表'!$M$148:$M$310,B142))+IF(COUNTIF('课表'!$N$148:$N$310,B142)&gt;=2,1,COUNTIF('课表'!$N$148:$N$310,B142)))*2</f>
        <v>2</v>
      </c>
      <c r="J142" s="30">
        <f>(IF(COUNTIF('课表'!$O$148:$O$310,B142)&gt;=2,1,COUNTIF('课表'!$O$148:$O$310,B142))+IF(COUNTIF('课表'!$P$148:$P$310,B142)&gt;=2,1,COUNTIF('课表'!$P$148:$P$310,B142))+IF(COUNTIF('课表'!$Q$148:$Q$310,B142)&gt;=2,1,COUNTIF('课表'!$Q$148:$Q$310,B142))+IF(COUNTIF('课表'!$R$148:$R$310,B142)&gt;=2,1,COUNTIF('课表'!$R$148:$R$310,B142)))*2</f>
        <v>0</v>
      </c>
      <c r="K142" s="30">
        <f>(IF(COUNTIF('课表'!$S$148:$S$310,B142)&gt;=2,1,COUNTIF('课表'!$S$148:$S$310,B142))+IF(COUNTIF('课表'!$T$148:$T$310,B142)&gt;=2,1,COUNTIF('课表'!$T$148:$T$310,B142)))*2</f>
        <v>0</v>
      </c>
      <c r="L142" s="30">
        <f>(IF(COUNTIF('课表'!$U$148:$U$310,B142)&gt;=2,1,COUNTIF('课表'!$U$148:$U$310,B142))+IF(COUNTIF('课表'!$V$148:$V$310,B142)&gt;=2,1,COUNTIF('课表'!$V$148:$V$310,B142))+IF(COUNTIF('课表'!$W$148:$W$310,B142)&gt;=2,1,COUNTIF('课表'!$W$148:$W$310,B142))+IF(COUNTIF('课表'!$X$148:$X$310,B142)&gt;=2,1,COUNTIF('课表'!$X$148:$X$310,B142)))*2</f>
        <v>0</v>
      </c>
      <c r="M142" s="30">
        <f>(IF(COUNTIF('课表'!$Y$148:$Y$310,B142)&gt;=2,1,COUNTIF('课表'!$Y$148:$Y$310,B142))+IF(COUNTIF('课表'!$Z$148:$Z$310,B142)&gt;=2,1,COUNTIF('课表'!$Z$148:$Z$310,B142))+IF(COUNTIF('课表'!$AA$148:$AA$310,B142)&gt;=2,1,COUNTIF('课表'!$AA$148:$AA$310,B142))+IF(COUNTIF('课表'!$AB$148:$AB$310,B142)&gt;=2,1,COUNTIF('课表'!$AB$148:$AB$310,B142)))*2</f>
        <v>0</v>
      </c>
      <c r="N142" s="30">
        <f t="shared" si="5"/>
        <v>6</v>
      </c>
    </row>
    <row r="143" spans="1:14" ht="19.5" customHeight="1">
      <c r="A143" s="28">
        <v>141</v>
      </c>
      <c r="B143" s="31" t="s">
        <v>1148</v>
      </c>
      <c r="C143" s="5" t="str">
        <f>VLOOKUP(B143,'教师基础数据'!$B$2:$G4493,3,FALSE)</f>
        <v>人文系</v>
      </c>
      <c r="D143" s="5" t="s">
        <v>1505</v>
      </c>
      <c r="E143" s="5" t="str">
        <f>VLOOKUP(B143,'教师基础数据'!$B$2:$G4470,5,FALSE)</f>
        <v>人文教研室</v>
      </c>
      <c r="F143" s="28">
        <f t="shared" si="4"/>
        <v>1</v>
      </c>
      <c r="G143" s="30">
        <f>(IF(COUNTIF('课表'!$C$148:$C$310,B143)&gt;=2,1,COUNTIF('课表'!$C$148:$C$310,B143))+IF(COUNTIF('课表'!$D$148:$D$310,B143)&gt;=2,1,COUNTIF('课表'!D$148:$D$310,B143))+IF(COUNTIF('课表'!$E$148:$E$310,B143)&gt;=2,1,COUNTIF('课表'!$E$148:$E$310,B143))+IF(COUNTIF('课表'!$F$148:$F$310,B143)&gt;=2,1,COUNTIF('课表'!$F$148:$F$310,B143)))*2</f>
        <v>0</v>
      </c>
      <c r="H143" s="30">
        <f>(IF(COUNTIF('课表'!$G$148:$G$310,B143)&gt;=2,1,COUNTIF('课表'!$G$148:$G$310,B143))+IF(COUNTIF('课表'!$H$148:$H$310,B143)&gt;=2,1,COUNTIF('课表'!$H$148:$H$310,B143))+IF(COUNTIF('课表'!$I$148:$I$310,B143)&gt;=2,1,COUNTIF('课表'!$I$148:$I$310,B143))+IF(COUNTIF('课表'!$J$148:$J$310,B143)&gt;=2,1,COUNTIF('课表'!$J$148:$J$310,B143)))*2</f>
        <v>4</v>
      </c>
      <c r="I143" s="34">
        <f>(IF(COUNTIF('课表'!$K$148:$K$310,B143)&gt;=2,1,COUNTIF('课表'!$K$148:$K$310,B143))+IF(COUNTIF('课表'!$L$148:$L$310,B143)&gt;=2,1,COUNTIF('课表'!$L$148:$L$310,B143))+IF(COUNTIF('课表'!$M$148:$M$310,B143)&gt;=2,1,COUNTIF('课表'!$M$148:$M$310,B143))+IF(COUNTIF('课表'!$N$148:$N$310,B143)&gt;=2,1,COUNTIF('课表'!$N$148:$N$310,B143)))*2</f>
        <v>0</v>
      </c>
      <c r="J143" s="30">
        <f>(IF(COUNTIF('课表'!$O$148:$O$310,B143)&gt;=2,1,COUNTIF('课表'!$O$148:$O$310,B143))+IF(COUNTIF('课表'!$P$148:$P$310,B143)&gt;=2,1,COUNTIF('课表'!$P$148:$P$310,B143))+IF(COUNTIF('课表'!$Q$148:$Q$310,B143)&gt;=2,1,COUNTIF('课表'!$Q$148:$Q$310,B143))+IF(COUNTIF('课表'!$R$148:$R$310,B143)&gt;=2,1,COUNTIF('课表'!$R$148:$R$310,B143)))*2</f>
        <v>0</v>
      </c>
      <c r="K143" s="30">
        <f>(IF(COUNTIF('课表'!$S$148:$S$310,B143)&gt;=2,1,COUNTIF('课表'!$S$148:$S$310,B143))+IF(COUNTIF('课表'!$T$148:$T$310,B143)&gt;=2,1,COUNTIF('课表'!$T$148:$T$310,B143)))*2</f>
        <v>0</v>
      </c>
      <c r="L143" s="30">
        <f>(IF(COUNTIF('课表'!$U$148:$U$310,B143)&gt;=2,1,COUNTIF('课表'!$U$148:$U$310,B143))+IF(COUNTIF('课表'!$V$148:$V$310,B143)&gt;=2,1,COUNTIF('课表'!$V$148:$V$310,B143))+IF(COUNTIF('课表'!$W$148:$W$310,B143)&gt;=2,1,COUNTIF('课表'!$W$148:$W$310,B143))+IF(COUNTIF('课表'!$X$148:$X$310,B143)&gt;=2,1,COUNTIF('课表'!$X$148:$X$310,B143)))*2</f>
        <v>0</v>
      </c>
      <c r="M143" s="30">
        <f>(IF(COUNTIF('课表'!$Y$148:$Y$310,B143)&gt;=2,1,COUNTIF('课表'!$Y$148:$Y$310,B143))+IF(COUNTIF('课表'!$Z$148:$Z$310,B143)&gt;=2,1,COUNTIF('课表'!$Z$148:$Z$310,B143))+IF(COUNTIF('课表'!$AA$148:$AA$310,B143)&gt;=2,1,COUNTIF('课表'!$AA$148:$AA$310,B143))+IF(COUNTIF('课表'!$AB$148:$AB$310,B143)&gt;=2,1,COUNTIF('课表'!$AB$148:$AB$310,B143)))*2</f>
        <v>0</v>
      </c>
      <c r="N143" s="30">
        <f t="shared" si="5"/>
        <v>4</v>
      </c>
    </row>
    <row r="144" spans="1:14" ht="19.5" customHeight="1">
      <c r="A144" s="28">
        <v>142</v>
      </c>
      <c r="B144" s="31" t="s">
        <v>989</v>
      </c>
      <c r="C144" s="5" t="str">
        <f>VLOOKUP(B144,'教师基础数据'!$B$2:$G4436,3,FALSE)</f>
        <v>人文系</v>
      </c>
      <c r="D144" s="5" t="str">
        <f>VLOOKUP(B144,'教师基础数据'!$B$2:$G4436,4,FALSE)</f>
        <v>兼职</v>
      </c>
      <c r="E144" s="5" t="str">
        <f>VLOOKUP(B144,'教师基础数据'!$B$2:$G4436,5,FALSE)</f>
        <v>人文教研室</v>
      </c>
      <c r="F144" s="28">
        <f t="shared" si="4"/>
        <v>2</v>
      </c>
      <c r="G144" s="30">
        <f>(IF(COUNTIF('课表'!$C$148:$C$310,B144)&gt;=2,1,COUNTIF('课表'!$C$148:$C$310,B144))+IF(COUNTIF('课表'!$D$148:$D$310,B144)&gt;=2,1,COUNTIF('课表'!D$148:$D$310,B144))+IF(COUNTIF('课表'!$E$148:$E$310,B144)&gt;=2,1,COUNTIF('课表'!$E$148:$E$310,B144))+IF(COUNTIF('课表'!$F$148:$F$310,B144)&gt;=2,1,COUNTIF('课表'!$F$148:$F$310,B144)))*2</f>
        <v>0</v>
      </c>
      <c r="H144" s="30">
        <f>(IF(COUNTIF('课表'!$G$148:$G$310,B144)&gt;=2,1,COUNTIF('课表'!$G$148:$G$310,B144))+IF(COUNTIF('课表'!$H$148:$H$310,B144)&gt;=2,1,COUNTIF('课表'!$H$148:$H$310,B144))+IF(COUNTIF('课表'!$I$148:$I$310,B144)&gt;=2,1,COUNTIF('课表'!$I$148:$I$310,B144))+IF(COUNTIF('课表'!$J$148:$J$310,B144)&gt;=2,1,COUNTIF('课表'!$J$148:$J$310,B144)))*2</f>
        <v>0</v>
      </c>
      <c r="I144" s="34">
        <f>(IF(COUNTIF('课表'!$K$148:$K$310,B144)&gt;=2,1,COUNTIF('课表'!$K$148:$K$310,B144))+IF(COUNTIF('课表'!$L$148:$L$310,B144)&gt;=2,1,COUNTIF('课表'!$L$148:$L$310,B144))+IF(COUNTIF('课表'!$M$148:$M$310,B144)&gt;=2,1,COUNTIF('课表'!$M$148:$M$310,B144))+IF(COUNTIF('课表'!$N$148:$N$310,B144)&gt;=2,1,COUNTIF('课表'!$N$148:$N$310,B144)))*2</f>
        <v>2</v>
      </c>
      <c r="J144" s="30">
        <f>(IF(COUNTIF('课表'!$O$148:$O$310,B144)&gt;=2,1,COUNTIF('课表'!$O$148:$O$310,B144))+IF(COUNTIF('课表'!$P$148:$P$310,B144)&gt;=2,1,COUNTIF('课表'!$P$148:$P$310,B144))+IF(COUNTIF('课表'!$Q$148:$Q$310,B144)&gt;=2,1,COUNTIF('课表'!$Q$148:$Q$310,B144))+IF(COUNTIF('课表'!$R$148:$R$310,B144)&gt;=2,1,COUNTIF('课表'!$R$148:$R$310,B144)))*2</f>
        <v>2</v>
      </c>
      <c r="K144" s="30">
        <f>(IF(COUNTIF('课表'!$S$148:$S$310,B144)&gt;=2,1,COUNTIF('课表'!$S$148:$S$310,B144))+IF(COUNTIF('课表'!$T$148:$T$310,B144)&gt;=2,1,COUNTIF('课表'!$T$148:$T$310,B144)))*2</f>
        <v>0</v>
      </c>
      <c r="L144" s="30">
        <f>(IF(COUNTIF('课表'!$U$148:$U$310,B144)&gt;=2,1,COUNTIF('课表'!$U$148:$U$310,B144))+IF(COUNTIF('课表'!$V$148:$V$310,B144)&gt;=2,1,COUNTIF('课表'!$V$148:$V$310,B144))+IF(COUNTIF('课表'!$W$148:$W$310,B144)&gt;=2,1,COUNTIF('课表'!$W$148:$W$310,B144))+IF(COUNTIF('课表'!$X$148:$X$310,B144)&gt;=2,1,COUNTIF('课表'!$X$148:$X$310,B144)))*2</f>
        <v>0</v>
      </c>
      <c r="M144" s="30">
        <f>(IF(COUNTIF('课表'!$Y$148:$Y$310,B144)&gt;=2,1,COUNTIF('课表'!$Y$148:$Y$310,B144))+IF(COUNTIF('课表'!$Z$148:$Z$310,B144)&gt;=2,1,COUNTIF('课表'!$Z$148:$Z$310,B144))+IF(COUNTIF('课表'!$AA$148:$AA$310,B144)&gt;=2,1,COUNTIF('课表'!$AA$148:$AA$310,B144))+IF(COUNTIF('课表'!$AB$148:$AB$310,B144)&gt;=2,1,COUNTIF('课表'!$AB$148:$AB$310,B144)))*2</f>
        <v>0</v>
      </c>
      <c r="N144" s="30">
        <f t="shared" si="5"/>
        <v>4</v>
      </c>
    </row>
    <row r="145" spans="1:14" ht="19.5" customHeight="1">
      <c r="A145" s="28">
        <v>143</v>
      </c>
      <c r="B145" s="29" t="s">
        <v>1226</v>
      </c>
      <c r="C145" s="5" t="str">
        <f>VLOOKUP(B145,'教师基础数据'!$B$2:$G4752,3,FALSE)</f>
        <v>人文系</v>
      </c>
      <c r="D145" s="5" t="str">
        <f>VLOOKUP(B145,'教师基础数据'!$B$2:$G4752,4,FALSE)</f>
        <v>专职</v>
      </c>
      <c r="E145" s="5" t="str">
        <f>VLOOKUP(B145,'教师基础数据'!$B$2:$G4752,5,FALSE)</f>
        <v>服装教研室</v>
      </c>
      <c r="F145" s="28">
        <f t="shared" si="4"/>
        <v>5</v>
      </c>
      <c r="G145" s="30">
        <f>(IF(COUNTIF('课表'!$C$148:$C$310,B145)&gt;=2,1,COUNTIF('课表'!$C$148:$C$310,B145))+IF(COUNTIF('课表'!$D$148:$D$310,B145)&gt;=2,1,COUNTIF('课表'!D$148:$D$310,B145))+IF(COUNTIF('课表'!$E$148:$E$310,B145)&gt;=2,1,COUNTIF('课表'!$E$148:$E$310,B145))+IF(COUNTIF('课表'!$F$148:$F$310,B145)&gt;=2,1,COUNTIF('课表'!$F$148:$F$310,B145)))*2</f>
        <v>6</v>
      </c>
      <c r="H145" s="30">
        <f>(IF(COUNTIF('课表'!$G$148:$G$310,B145)&gt;=2,1,COUNTIF('课表'!$G$148:$G$310,B145))+IF(COUNTIF('课表'!$H$148:$H$310,B145)&gt;=2,1,COUNTIF('课表'!$H$148:$H$310,B145))+IF(COUNTIF('课表'!$I$148:$I$310,B145)&gt;=2,1,COUNTIF('课表'!$I$148:$I$310,B145))+IF(COUNTIF('课表'!$J$148:$J$310,B145)&gt;=2,1,COUNTIF('课表'!$J$148:$J$310,B145)))*2</f>
        <v>4</v>
      </c>
      <c r="I145" s="34">
        <f>(IF(COUNTIF('课表'!$K$148:$K$310,B145)&gt;=2,1,COUNTIF('课表'!$K$148:$K$310,B145))+IF(COUNTIF('课表'!$L$148:$L$310,B145)&gt;=2,1,COUNTIF('课表'!$L$148:$L$310,B145))+IF(COUNTIF('课表'!$M$148:$M$310,B145)&gt;=2,1,COUNTIF('课表'!$M$148:$M$310,B145))+IF(COUNTIF('课表'!$N$148:$N$310,B145)&gt;=2,1,COUNTIF('课表'!$N$148:$N$310,B145)))*2</f>
        <v>4</v>
      </c>
      <c r="J145" s="30">
        <f>(IF(COUNTIF('课表'!$O$148:$O$310,B145)&gt;=2,1,COUNTIF('课表'!$O$148:$O$310,B145))+IF(COUNTIF('课表'!$P$148:$P$310,B145)&gt;=2,1,COUNTIF('课表'!$P$148:$P$310,B145))+IF(COUNTIF('课表'!$Q$148:$Q$310,B145)&gt;=2,1,COUNTIF('课表'!$Q$148:$Q$310,B145))+IF(COUNTIF('课表'!$R$148:$R$310,B145)&gt;=2,1,COUNTIF('课表'!$R$148:$R$310,B145)))*2</f>
        <v>4</v>
      </c>
      <c r="K145" s="30">
        <f>(IF(COUNTIF('课表'!$S$148:$S$310,B145)&gt;=2,1,COUNTIF('课表'!$S$148:$S$310,B145))+IF(COUNTIF('课表'!$T$148:$T$310,B145)&gt;=2,1,COUNTIF('课表'!$T$148:$T$310,B145)))*2</f>
        <v>0</v>
      </c>
      <c r="L145" s="30">
        <f>(IF(COUNTIF('课表'!$U$148:$U$310,B145)&gt;=2,1,COUNTIF('课表'!$U$148:$U$310,B145))+IF(COUNTIF('课表'!$V$148:$V$310,B145)&gt;=2,1,COUNTIF('课表'!$V$148:$V$310,B145))+IF(COUNTIF('课表'!$W$148:$W$310,B145)&gt;=2,1,COUNTIF('课表'!$W$148:$W$310,B145))+IF(COUNTIF('课表'!$X$148:$X$310,B145)&gt;=2,1,COUNTIF('课表'!$X$148:$X$310,B145)))*2</f>
        <v>4</v>
      </c>
      <c r="M145" s="30">
        <f>(IF(COUNTIF('课表'!$Y$148:$Y$310,B145)&gt;=2,1,COUNTIF('课表'!$Y$148:$Y$310,B145))+IF(COUNTIF('课表'!$Z$148:$Z$310,B145)&gt;=2,1,COUNTIF('课表'!$Z$148:$Z$310,B145))+IF(COUNTIF('课表'!$AA$148:$AA$310,B145)&gt;=2,1,COUNTIF('课表'!$AA$148:$AA$310,B145))+IF(COUNTIF('课表'!$AB$148:$AB$310,B145)&gt;=2,1,COUNTIF('课表'!$AB$148:$AB$310,B145)))*2</f>
        <v>0</v>
      </c>
      <c r="N145" s="30">
        <f t="shared" si="5"/>
        <v>22</v>
      </c>
    </row>
    <row r="146" spans="1:14" ht="19.5" customHeight="1">
      <c r="A146" s="28">
        <v>144</v>
      </c>
      <c r="B146" s="29" t="s">
        <v>1332</v>
      </c>
      <c r="C146" s="5" t="str">
        <f>VLOOKUP(B146,'教师基础数据'!$B$2:$G4714,3,FALSE)</f>
        <v>人文系</v>
      </c>
      <c r="D146" s="5" t="str">
        <f>VLOOKUP(B146,'教师基础数据'!$B$2:$G4714,4,FALSE)</f>
        <v>专职</v>
      </c>
      <c r="E146" s="5" t="str">
        <f>VLOOKUP(B146,'教师基础数据'!$B$2:$G4714,5,FALSE)</f>
        <v>服装教研室</v>
      </c>
      <c r="F146" s="28">
        <f t="shared" si="4"/>
        <v>5</v>
      </c>
      <c r="G146" s="30">
        <f>(IF(COUNTIF('课表'!$C$148:$C$310,B146)&gt;=2,1,COUNTIF('课表'!$C$148:$C$310,B146))+IF(COUNTIF('课表'!$D$148:$D$310,B146)&gt;=2,1,COUNTIF('课表'!D$148:$D$310,B146))+IF(COUNTIF('课表'!$E$148:$E$310,B146)&gt;=2,1,COUNTIF('课表'!$E$148:$E$310,B146))+IF(COUNTIF('课表'!$F$148:$F$310,B146)&gt;=2,1,COUNTIF('课表'!$F$148:$F$310,B146)))*2</f>
        <v>6</v>
      </c>
      <c r="H146" s="30">
        <f>(IF(COUNTIF('课表'!$G$148:$G$310,B146)&gt;=2,1,COUNTIF('课表'!$G$148:$G$310,B146))+IF(COUNTIF('课表'!$H$148:$H$310,B146)&gt;=2,1,COUNTIF('课表'!$H$148:$H$310,B146))+IF(COUNTIF('课表'!$I$148:$I$310,B146)&gt;=2,1,COUNTIF('课表'!$I$148:$I$310,B146))+IF(COUNTIF('课表'!$J$148:$J$310,B146)&gt;=2,1,COUNTIF('课表'!$J$148:$J$310,B146)))*2</f>
        <v>4</v>
      </c>
      <c r="I146" s="34">
        <f>(IF(COUNTIF('课表'!$K$148:$K$310,B146)&gt;=2,1,COUNTIF('课表'!$K$148:$K$310,B146))+IF(COUNTIF('课表'!$L$148:$L$310,B146)&gt;=2,1,COUNTIF('课表'!$L$148:$L$310,B146))+IF(COUNTIF('课表'!$M$148:$M$310,B146)&gt;=2,1,COUNTIF('课表'!$M$148:$M$310,B146))+IF(COUNTIF('课表'!$N$148:$N$310,B146)&gt;=2,1,COUNTIF('课表'!$N$148:$N$310,B146)))*2</f>
        <v>4</v>
      </c>
      <c r="J146" s="30">
        <f>(IF(COUNTIF('课表'!$O$148:$O$310,B146)&gt;=2,1,COUNTIF('课表'!$O$148:$O$310,B146))+IF(COUNTIF('课表'!$P$148:$P$310,B146)&gt;=2,1,COUNTIF('课表'!$P$148:$P$310,B146))+IF(COUNTIF('课表'!$Q$148:$Q$310,B146)&gt;=2,1,COUNTIF('课表'!$Q$148:$Q$310,B146))+IF(COUNTIF('课表'!$R$148:$R$310,B146)&gt;=2,1,COUNTIF('课表'!$R$148:$R$310,B146)))*2</f>
        <v>4</v>
      </c>
      <c r="K146" s="30">
        <f>(IF(COUNTIF('课表'!$S$148:$S$310,B146)&gt;=2,1,COUNTIF('课表'!$S$148:$S$310,B146))+IF(COUNTIF('课表'!$T$148:$T$310,B146)&gt;=2,1,COUNTIF('课表'!$T$148:$T$310,B146)))*2</f>
        <v>4</v>
      </c>
      <c r="L146" s="30">
        <f>(IF(COUNTIF('课表'!$U$148:$U$310,B146)&gt;=2,1,COUNTIF('课表'!$U$148:$U$310,B146))+IF(COUNTIF('课表'!$V$148:$V$310,B146)&gt;=2,1,COUNTIF('课表'!$V$148:$V$310,B146))+IF(COUNTIF('课表'!$W$148:$W$310,B146)&gt;=2,1,COUNTIF('课表'!$W$148:$W$310,B146))+IF(COUNTIF('课表'!$X$148:$X$310,B146)&gt;=2,1,COUNTIF('课表'!$X$148:$X$310,B146)))*2</f>
        <v>0</v>
      </c>
      <c r="M146" s="30">
        <f>(IF(COUNTIF('课表'!$Y$148:$Y$310,B146)&gt;=2,1,COUNTIF('课表'!$Y$148:$Y$310,B146))+IF(COUNTIF('课表'!$Z$148:$Z$310,B146)&gt;=2,1,COUNTIF('课表'!$Z$148:$Z$310,B146))+IF(COUNTIF('课表'!$AA$148:$AA$310,B146)&gt;=2,1,COUNTIF('课表'!$AA$148:$AA$310,B146))+IF(COUNTIF('课表'!$AB$148:$AB$310,B146)&gt;=2,1,COUNTIF('课表'!$AB$148:$AB$310,B146)))*2</f>
        <v>0</v>
      </c>
      <c r="N146" s="30">
        <f t="shared" si="5"/>
        <v>22</v>
      </c>
    </row>
    <row r="147" spans="1:14" ht="19.5" customHeight="1">
      <c r="A147" s="28">
        <v>145</v>
      </c>
      <c r="B147" s="29" t="s">
        <v>1105</v>
      </c>
      <c r="C147" s="5" t="str">
        <f>VLOOKUP(B147,'教师基础数据'!$B$2:$G4410,3,FALSE)</f>
        <v>人文系</v>
      </c>
      <c r="D147" s="5" t="str">
        <f>VLOOKUP(B147,'教师基础数据'!$B$2:$G4410,4,FALSE)</f>
        <v>专职</v>
      </c>
      <c r="E147" s="5" t="str">
        <f>VLOOKUP(B147,'教师基础数据'!$B$2:$G4410,5,FALSE)</f>
        <v>服装教研室</v>
      </c>
      <c r="F147" s="28">
        <f t="shared" si="4"/>
        <v>5</v>
      </c>
      <c r="G147" s="30">
        <f>(IF(COUNTIF('课表'!$C$148:$C$310,B147)&gt;=2,1,COUNTIF('课表'!$C$148:$C$310,B147))+IF(COUNTIF('课表'!$D$148:$D$310,B147)&gt;=2,1,COUNTIF('课表'!D$148:$D$310,B147))+IF(COUNTIF('课表'!$E$148:$E$310,B147)&gt;=2,1,COUNTIF('课表'!$E$148:$E$310,B147))+IF(COUNTIF('课表'!$F$148:$F$310,B147)&gt;=2,1,COUNTIF('课表'!$F$148:$F$310,B147)))*2</f>
        <v>4</v>
      </c>
      <c r="H147" s="30">
        <f>(IF(COUNTIF('课表'!$G$148:$G$310,B147)&gt;=2,1,COUNTIF('课表'!$G$148:$G$310,B147))+IF(COUNTIF('课表'!$H$148:$H$310,B147)&gt;=2,1,COUNTIF('课表'!$H$148:$H$310,B147))+IF(COUNTIF('课表'!$I$148:$I$310,B147)&gt;=2,1,COUNTIF('课表'!$I$148:$I$310,B147))+IF(COUNTIF('课表'!$J$148:$J$310,B147)&gt;=2,1,COUNTIF('课表'!$J$148:$J$310,B147)))*2</f>
        <v>4</v>
      </c>
      <c r="I147" s="34">
        <f>(IF(COUNTIF('课表'!$K$148:$K$310,B147)&gt;=2,1,COUNTIF('课表'!$K$148:$K$310,B147))+IF(COUNTIF('课表'!$L$148:$L$310,B147)&gt;=2,1,COUNTIF('课表'!$L$148:$L$310,B147))+IF(COUNTIF('课表'!$M$148:$M$310,B147)&gt;=2,1,COUNTIF('课表'!$M$148:$M$310,B147))+IF(COUNTIF('课表'!$N$148:$N$310,B147)&gt;=2,1,COUNTIF('课表'!$N$148:$N$310,B147)))*2</f>
        <v>4</v>
      </c>
      <c r="J147" s="30">
        <f>(IF(COUNTIF('课表'!$O$148:$O$310,B147)&gt;=2,1,COUNTIF('课表'!$O$148:$O$310,B147))+IF(COUNTIF('课表'!$P$148:$P$310,B147)&gt;=2,1,COUNTIF('课表'!$P$148:$P$310,B147))+IF(COUNTIF('课表'!$Q$148:$Q$310,B147)&gt;=2,1,COUNTIF('课表'!$Q$148:$Q$310,B147))+IF(COUNTIF('课表'!$R$148:$R$310,B147)&gt;=2,1,COUNTIF('课表'!$R$148:$R$310,B147)))*2</f>
        <v>8</v>
      </c>
      <c r="K147" s="30">
        <f>(IF(COUNTIF('课表'!$S$148:$S$310,B147)&gt;=2,1,COUNTIF('课表'!$S$148:$S$310,B147))+IF(COUNTIF('课表'!$T$148:$T$310,B147)&gt;=2,1,COUNTIF('课表'!$T$148:$T$310,B147)))*2</f>
        <v>0</v>
      </c>
      <c r="L147" s="30">
        <f>(IF(COUNTIF('课表'!$U$148:$U$310,B147)&gt;=2,1,COUNTIF('课表'!$U$148:$U$310,B147))+IF(COUNTIF('课表'!$V$148:$V$310,B147)&gt;=2,1,COUNTIF('课表'!$V$148:$V$310,B147))+IF(COUNTIF('课表'!$W$148:$W$310,B147)&gt;=2,1,COUNTIF('课表'!$W$148:$W$310,B147))+IF(COUNTIF('课表'!$X$148:$X$310,B147)&gt;=2,1,COUNTIF('课表'!$X$148:$X$310,B147)))*2</f>
        <v>4</v>
      </c>
      <c r="M147" s="30">
        <f>(IF(COUNTIF('课表'!$Y$148:$Y$310,B147)&gt;=2,1,COUNTIF('课表'!$Y$148:$Y$310,B147))+IF(COUNTIF('课表'!$Z$148:$Z$310,B147)&gt;=2,1,COUNTIF('课表'!$Z$148:$Z$310,B147))+IF(COUNTIF('课表'!$AA$148:$AA$310,B147)&gt;=2,1,COUNTIF('课表'!$AA$148:$AA$310,B147))+IF(COUNTIF('课表'!$AB$148:$AB$310,B147)&gt;=2,1,COUNTIF('课表'!$AB$148:$AB$310,B147)))*2</f>
        <v>0</v>
      </c>
      <c r="N147" s="30">
        <f t="shared" si="5"/>
        <v>24</v>
      </c>
    </row>
    <row r="148" spans="1:14" ht="19.5" customHeight="1">
      <c r="A148" s="28">
        <v>146</v>
      </c>
      <c r="B148" s="29" t="s">
        <v>1229</v>
      </c>
      <c r="C148" s="5" t="str">
        <f>VLOOKUP(B148,'教师基础数据'!$B$2:$G4402,3,FALSE)</f>
        <v>人文系</v>
      </c>
      <c r="D148" s="5" t="str">
        <f>VLOOKUP(B148,'教师基础数据'!$B$2:$G4402,4,FALSE)</f>
        <v>专职</v>
      </c>
      <c r="E148" s="5" t="str">
        <f>VLOOKUP(B148,'教师基础数据'!$B$2:$G4402,5,FALSE)</f>
        <v>服装教研室</v>
      </c>
      <c r="F148" s="28">
        <f t="shared" si="4"/>
        <v>6</v>
      </c>
      <c r="G148" s="30">
        <f>(IF(COUNTIF('课表'!$C$148:$C$310,B148)&gt;=2,1,COUNTIF('课表'!$C$148:$C$310,B148))+IF(COUNTIF('课表'!$D$148:$D$310,B148)&gt;=2,1,COUNTIF('课表'!D$148:$D$310,B148))+IF(COUNTIF('课表'!$E$148:$E$310,B148)&gt;=2,1,COUNTIF('课表'!$E$148:$E$310,B148))+IF(COUNTIF('课表'!$F$148:$F$310,B148)&gt;=2,1,COUNTIF('课表'!$F$148:$F$310,B148)))*2</f>
        <v>4</v>
      </c>
      <c r="H148" s="30">
        <f>(IF(COUNTIF('课表'!$G$148:$G$310,B148)&gt;=2,1,COUNTIF('课表'!$G$148:$G$310,B148))+IF(COUNTIF('课表'!$H$148:$H$310,B148)&gt;=2,1,COUNTIF('课表'!$H$148:$H$310,B148))+IF(COUNTIF('课表'!$I$148:$I$310,B148)&gt;=2,1,COUNTIF('课表'!$I$148:$I$310,B148))+IF(COUNTIF('课表'!$J$148:$J$310,B148)&gt;=2,1,COUNTIF('课表'!$J$148:$J$310,B148)))*2</f>
        <v>4</v>
      </c>
      <c r="I148" s="34">
        <f>(IF(COUNTIF('课表'!$K$148:$K$310,B148)&gt;=2,1,COUNTIF('课表'!$K$148:$K$310,B148))+IF(COUNTIF('课表'!$L$148:$L$310,B148)&gt;=2,1,COUNTIF('课表'!$L$148:$L$310,B148))+IF(COUNTIF('课表'!$M$148:$M$310,B148)&gt;=2,1,COUNTIF('课表'!$M$148:$M$310,B148))+IF(COUNTIF('课表'!$N$148:$N$310,B148)&gt;=2,1,COUNTIF('课表'!$N$148:$N$310,B148)))*2</f>
        <v>4</v>
      </c>
      <c r="J148" s="30">
        <f>(IF(COUNTIF('课表'!$O$148:$O$310,B148)&gt;=2,1,COUNTIF('课表'!$O$148:$O$310,B148))+IF(COUNTIF('课表'!$P$148:$P$310,B148)&gt;=2,1,COUNTIF('课表'!$P$148:$P$310,B148))+IF(COUNTIF('课表'!$Q$148:$Q$310,B148)&gt;=2,1,COUNTIF('课表'!$Q$148:$Q$310,B148))+IF(COUNTIF('课表'!$R$148:$R$310,B148)&gt;=2,1,COUNTIF('课表'!$R$148:$R$310,B148)))*2</f>
        <v>4</v>
      </c>
      <c r="K148" s="30">
        <f>(IF(COUNTIF('课表'!$S$148:$S$310,B148)&gt;=2,1,COUNTIF('课表'!$S$148:$S$310,B148))+IF(COUNTIF('课表'!$T$148:$T$310,B148)&gt;=2,1,COUNTIF('课表'!$T$148:$T$310,B148)))*2</f>
        <v>4</v>
      </c>
      <c r="L148" s="30">
        <f>(IF(COUNTIF('课表'!$U$148:$U$310,B148)&gt;=2,1,COUNTIF('课表'!$U$148:$U$310,B148))+IF(COUNTIF('课表'!$V$148:$V$310,B148)&gt;=2,1,COUNTIF('课表'!$V$148:$V$310,B148))+IF(COUNTIF('课表'!$W$148:$W$310,B148)&gt;=2,1,COUNTIF('课表'!$W$148:$W$310,B148))+IF(COUNTIF('课表'!$X$148:$X$310,B148)&gt;=2,1,COUNTIF('课表'!$X$148:$X$310,B148)))*2</f>
        <v>4</v>
      </c>
      <c r="M148" s="30">
        <f>(IF(COUNTIF('课表'!$Y$148:$Y$310,B148)&gt;=2,1,COUNTIF('课表'!$Y$148:$Y$310,B148))+IF(COUNTIF('课表'!$Z$148:$Z$310,B148)&gt;=2,1,COUNTIF('课表'!$Z$148:$Z$310,B148))+IF(COUNTIF('课表'!$AA$148:$AA$310,B148)&gt;=2,1,COUNTIF('课表'!$AA$148:$AA$310,B148))+IF(COUNTIF('课表'!$AB$148:$AB$310,B148)&gt;=2,1,COUNTIF('课表'!$AB$148:$AB$310,B148)))*2</f>
        <v>0</v>
      </c>
      <c r="N148" s="30">
        <f t="shared" si="5"/>
        <v>24</v>
      </c>
    </row>
    <row r="149" spans="1:14" ht="19.5" customHeight="1">
      <c r="A149" s="28">
        <v>147</v>
      </c>
      <c r="B149" s="29" t="s">
        <v>1136</v>
      </c>
      <c r="C149" s="5" t="str">
        <f>VLOOKUP(B149,'教师基础数据'!$B$2:$G4406,3,FALSE)</f>
        <v>人文系</v>
      </c>
      <c r="D149" s="5" t="str">
        <f>VLOOKUP(B149,'教师基础数据'!$B$2:$G4406,4,FALSE)</f>
        <v>专职</v>
      </c>
      <c r="E149" s="5" t="str">
        <f>VLOOKUP(B149,'教师基础数据'!$B$2:$G4406,5,FALSE)</f>
        <v>服装教研室</v>
      </c>
      <c r="F149" s="28">
        <f t="shared" si="4"/>
        <v>6</v>
      </c>
      <c r="G149" s="30">
        <f>(IF(COUNTIF('课表'!$C$148:$C$310,B149)&gt;=2,1,COUNTIF('课表'!$C$148:$C$310,B149))+IF(COUNTIF('课表'!$D$148:$D$310,B149)&gt;=2,1,COUNTIF('课表'!D$148:$D$310,B149))+IF(COUNTIF('课表'!$E$148:$E$310,B149)&gt;=2,1,COUNTIF('课表'!$E$148:$E$310,B149))+IF(COUNTIF('课表'!$F$148:$F$310,B149)&gt;=2,1,COUNTIF('课表'!$F$148:$F$310,B149)))*2</f>
        <v>4</v>
      </c>
      <c r="H149" s="30">
        <f>(IF(COUNTIF('课表'!$G$148:$G$310,B149)&gt;=2,1,COUNTIF('课表'!$G$148:$G$310,B149))+IF(COUNTIF('课表'!$H$148:$H$310,B149)&gt;=2,1,COUNTIF('课表'!$H$148:$H$310,B149))+IF(COUNTIF('课表'!$I$148:$I$310,B149)&gt;=2,1,COUNTIF('课表'!$I$148:$I$310,B149))+IF(COUNTIF('课表'!$J$148:$J$310,B149)&gt;=2,1,COUNTIF('课表'!$J$148:$J$310,B149)))*2</f>
        <v>4</v>
      </c>
      <c r="I149" s="34">
        <f>(IF(COUNTIF('课表'!$K$148:$K$310,B149)&gt;=2,1,COUNTIF('课表'!$K$148:$K$310,B149))+IF(COUNTIF('课表'!$L$148:$L$310,B149)&gt;=2,1,COUNTIF('课表'!$L$148:$L$310,B149))+IF(COUNTIF('课表'!$M$148:$M$310,B149)&gt;=2,1,COUNTIF('课表'!$M$148:$M$310,B149))+IF(COUNTIF('课表'!$N$148:$N$310,B149)&gt;=2,1,COUNTIF('课表'!$N$148:$N$310,B149)))*2</f>
        <v>4</v>
      </c>
      <c r="J149" s="30">
        <f>(IF(COUNTIF('课表'!$O$148:$O$310,B149)&gt;=2,1,COUNTIF('课表'!$O$148:$O$310,B149))+IF(COUNTIF('课表'!$P$148:$P$310,B149)&gt;=2,1,COUNTIF('课表'!$P$148:$P$310,B149))+IF(COUNTIF('课表'!$Q$148:$Q$310,B149)&gt;=2,1,COUNTIF('课表'!$Q$148:$Q$310,B149))+IF(COUNTIF('课表'!$R$148:$R$310,B149)&gt;=2,1,COUNTIF('课表'!$R$148:$R$310,B149)))*2</f>
        <v>4</v>
      </c>
      <c r="K149" s="30">
        <f>(IF(COUNTIF('课表'!$S$148:$S$310,B149)&gt;=2,1,COUNTIF('课表'!$S$148:$S$310,B149))+IF(COUNTIF('课表'!$T$148:$T$310,B149)&gt;=2,1,COUNTIF('课表'!$T$148:$T$310,B149)))*2</f>
        <v>4</v>
      </c>
      <c r="L149" s="30">
        <f>(IF(COUNTIF('课表'!$U$148:$U$310,B149)&gt;=2,1,COUNTIF('课表'!$U$148:$U$310,B149))+IF(COUNTIF('课表'!$V$148:$V$310,B149)&gt;=2,1,COUNTIF('课表'!$V$148:$V$310,B149))+IF(COUNTIF('课表'!$W$148:$W$310,B149)&gt;=2,1,COUNTIF('课表'!$W$148:$W$310,B149))+IF(COUNTIF('课表'!$X$148:$X$310,B149)&gt;=2,1,COUNTIF('课表'!$X$148:$X$310,B149)))*2</f>
        <v>4</v>
      </c>
      <c r="M149" s="30">
        <f>(IF(COUNTIF('课表'!$Y$148:$Y$310,B149)&gt;=2,1,COUNTIF('课表'!$Y$148:$Y$310,B149))+IF(COUNTIF('课表'!$Z$148:$Z$310,B149)&gt;=2,1,COUNTIF('课表'!$Z$148:$Z$310,B149))+IF(COUNTIF('课表'!$AA$148:$AA$310,B149)&gt;=2,1,COUNTIF('课表'!$AA$148:$AA$310,B149))+IF(COUNTIF('课表'!$AB$148:$AB$310,B149)&gt;=2,1,COUNTIF('课表'!$AB$148:$AB$310,B149)))*2</f>
        <v>0</v>
      </c>
      <c r="N149" s="30">
        <f t="shared" si="5"/>
        <v>24</v>
      </c>
    </row>
    <row r="150" spans="1:14" ht="19.5" customHeight="1">
      <c r="A150" s="28">
        <v>148</v>
      </c>
      <c r="B150" s="29" t="s">
        <v>1222</v>
      </c>
      <c r="C150" s="5" t="str">
        <f>VLOOKUP(B150,'教师基础数据'!$B$2:$G4514,3,FALSE)</f>
        <v>人文系</v>
      </c>
      <c r="D150" s="5" t="str">
        <f>VLOOKUP(B150,'教师基础数据'!$B$2:$G4514,4,FALSE)</f>
        <v>专职</v>
      </c>
      <c r="E150" s="5" t="str">
        <f>VLOOKUP(B150,'教师基础数据'!$B$2:$G4514,5,FALSE)</f>
        <v>服装教研室</v>
      </c>
      <c r="F150" s="28">
        <f t="shared" si="4"/>
        <v>2</v>
      </c>
      <c r="G150" s="30">
        <f>(IF(COUNTIF('课表'!$C$148:$C$310,B150)&gt;=2,1,COUNTIF('课表'!$C$148:$C$310,B150))+IF(COUNTIF('课表'!$D$148:$D$310,B150)&gt;=2,1,COUNTIF('课表'!D$148:$D$310,B150))+IF(COUNTIF('课表'!$E$148:$E$310,B150)&gt;=2,1,COUNTIF('课表'!$E$148:$E$310,B150))+IF(COUNTIF('课表'!$F$148:$F$310,B150)&gt;=2,1,COUNTIF('课表'!$F$148:$F$310,B150)))*2</f>
        <v>0</v>
      </c>
      <c r="H150" s="30">
        <f>(IF(COUNTIF('课表'!$G$148:$G$310,B150)&gt;=2,1,COUNTIF('课表'!$G$148:$G$310,B150))+IF(COUNTIF('课表'!$H$148:$H$310,B150)&gt;=2,1,COUNTIF('课表'!$H$148:$H$310,B150))+IF(COUNTIF('课表'!$I$148:$I$310,B150)&gt;=2,1,COUNTIF('课表'!$I$148:$I$310,B150))+IF(COUNTIF('课表'!$J$148:$J$310,B150)&gt;=2,1,COUNTIF('课表'!$J$148:$J$310,B150)))*2</f>
        <v>4</v>
      </c>
      <c r="I150" s="34">
        <f>(IF(COUNTIF('课表'!$K$148:$K$310,B150)&gt;=2,1,COUNTIF('课表'!$K$148:$K$310,B150))+IF(COUNTIF('课表'!$L$148:$L$310,B150)&gt;=2,1,COUNTIF('课表'!$L$148:$L$310,B150))+IF(COUNTIF('课表'!$M$148:$M$310,B150)&gt;=2,1,COUNTIF('课表'!$M$148:$M$310,B150))+IF(COUNTIF('课表'!$N$148:$N$310,B150)&gt;=2,1,COUNTIF('课表'!$N$148:$N$310,B150)))*2</f>
        <v>4</v>
      </c>
      <c r="J150" s="30">
        <f>(IF(COUNTIF('课表'!$O$148:$O$310,B150)&gt;=2,1,COUNTIF('课表'!$O$148:$O$310,B150))+IF(COUNTIF('课表'!$P$148:$P$310,B150)&gt;=2,1,COUNTIF('课表'!$P$148:$P$310,B150))+IF(COUNTIF('课表'!$Q$148:$Q$310,B150)&gt;=2,1,COUNTIF('课表'!$Q$148:$Q$310,B150))+IF(COUNTIF('课表'!$R$148:$R$310,B150)&gt;=2,1,COUNTIF('课表'!$R$148:$R$310,B150)))*2</f>
        <v>0</v>
      </c>
      <c r="K150" s="30">
        <f>(IF(COUNTIF('课表'!$S$148:$S$310,B150)&gt;=2,1,COUNTIF('课表'!$S$148:$S$310,B150))+IF(COUNTIF('课表'!$T$148:$T$310,B150)&gt;=2,1,COUNTIF('课表'!$T$148:$T$310,B150)))*2</f>
        <v>0</v>
      </c>
      <c r="L150" s="30">
        <f>(IF(COUNTIF('课表'!$U$148:$U$310,B150)&gt;=2,1,COUNTIF('课表'!$U$148:$U$310,B150))+IF(COUNTIF('课表'!$V$148:$V$310,B150)&gt;=2,1,COUNTIF('课表'!$V$148:$V$310,B150))+IF(COUNTIF('课表'!$W$148:$W$310,B150)&gt;=2,1,COUNTIF('课表'!$W$148:$W$310,B150))+IF(COUNTIF('课表'!$X$148:$X$310,B150)&gt;=2,1,COUNTIF('课表'!$X$148:$X$310,B150)))*2</f>
        <v>0</v>
      </c>
      <c r="M150" s="30">
        <f>(IF(COUNTIF('课表'!$Y$148:$Y$310,B150)&gt;=2,1,COUNTIF('课表'!$Y$148:$Y$310,B150))+IF(COUNTIF('课表'!$Z$148:$Z$310,B150)&gt;=2,1,COUNTIF('课表'!$Z$148:$Z$310,B150))+IF(COUNTIF('课表'!$AA$148:$AA$310,B150)&gt;=2,1,COUNTIF('课表'!$AA$148:$AA$310,B150))+IF(COUNTIF('课表'!$AB$148:$AB$310,B150)&gt;=2,1,COUNTIF('课表'!$AB$148:$AB$310,B150)))*2</f>
        <v>0</v>
      </c>
      <c r="N150" s="30">
        <f t="shared" si="5"/>
        <v>8</v>
      </c>
    </row>
    <row r="151" spans="1:14" ht="19.5" customHeight="1">
      <c r="A151" s="28">
        <v>149</v>
      </c>
      <c r="B151" s="29" t="s">
        <v>1188</v>
      </c>
      <c r="C151" s="5" t="str">
        <f>VLOOKUP(B151,'教师基础数据'!$B$2:$G4522,3,FALSE)</f>
        <v>人文系</v>
      </c>
      <c r="D151" s="5" t="str">
        <f>VLOOKUP(B151,'教师基础数据'!$B$2:$G4522,4,FALSE)</f>
        <v>专职</v>
      </c>
      <c r="E151" s="5" t="str">
        <f>VLOOKUP(B151,'教师基础数据'!$B$2:$G4522,5,FALSE)</f>
        <v>服装教研室</v>
      </c>
      <c r="F151" s="28">
        <f t="shared" si="4"/>
        <v>2</v>
      </c>
      <c r="G151" s="30">
        <f>(IF(COUNTIF('课表'!$C$148:$C$310,B151)&gt;=2,1,COUNTIF('课表'!$C$148:$C$310,B151))+IF(COUNTIF('课表'!$D$148:$D$310,B151)&gt;=2,1,COUNTIF('课表'!D$148:$D$310,B151))+IF(COUNTIF('课表'!$E$148:$E$310,B151)&gt;=2,1,COUNTIF('课表'!$E$148:$E$310,B151))+IF(COUNTIF('课表'!$F$148:$F$310,B151)&gt;=2,1,COUNTIF('课表'!$F$148:$F$310,B151)))*2</f>
        <v>4</v>
      </c>
      <c r="H151" s="30">
        <f>(IF(COUNTIF('课表'!$G$148:$G$310,B151)&gt;=2,1,COUNTIF('课表'!$G$148:$G$310,B151))+IF(COUNTIF('课表'!$H$148:$H$310,B151)&gt;=2,1,COUNTIF('课表'!$H$148:$H$310,B151))+IF(COUNTIF('课表'!$I$148:$I$310,B151)&gt;=2,1,COUNTIF('课表'!$I$148:$I$310,B151))+IF(COUNTIF('课表'!$J$148:$J$310,B151)&gt;=2,1,COUNTIF('课表'!$J$148:$J$310,B151)))*2</f>
        <v>0</v>
      </c>
      <c r="I151" s="34">
        <f>(IF(COUNTIF('课表'!$K$148:$K$310,B151)&gt;=2,1,COUNTIF('课表'!$K$148:$K$310,B151))+IF(COUNTIF('课表'!$L$148:$L$310,B151)&gt;=2,1,COUNTIF('课表'!$L$148:$L$310,B151))+IF(COUNTIF('课表'!$M$148:$M$310,B151)&gt;=2,1,COUNTIF('课表'!$M$148:$M$310,B151))+IF(COUNTIF('课表'!$N$148:$N$310,B151)&gt;=2,1,COUNTIF('课表'!$N$148:$N$310,B151)))*2</f>
        <v>0</v>
      </c>
      <c r="J151" s="30">
        <f>(IF(COUNTIF('课表'!$O$148:$O$310,B151)&gt;=2,1,COUNTIF('课表'!$O$148:$O$310,B151))+IF(COUNTIF('课表'!$P$148:$P$310,B151)&gt;=2,1,COUNTIF('课表'!$P$148:$P$310,B151))+IF(COUNTIF('课表'!$Q$148:$Q$310,B151)&gt;=2,1,COUNTIF('课表'!$Q$148:$Q$310,B151))+IF(COUNTIF('课表'!$R$148:$R$310,B151)&gt;=2,1,COUNTIF('课表'!$R$148:$R$310,B151)))*2</f>
        <v>4</v>
      </c>
      <c r="K151" s="30">
        <f>(IF(COUNTIF('课表'!$S$148:$S$310,B151)&gt;=2,1,COUNTIF('课表'!$S$148:$S$310,B151))+IF(COUNTIF('课表'!$T$148:$T$310,B151)&gt;=2,1,COUNTIF('课表'!$T$148:$T$310,B151)))*2</f>
        <v>0</v>
      </c>
      <c r="L151" s="30">
        <f>(IF(COUNTIF('课表'!$U$148:$U$310,B151)&gt;=2,1,COUNTIF('课表'!$U$148:$U$310,B151))+IF(COUNTIF('课表'!$V$148:$V$310,B151)&gt;=2,1,COUNTIF('课表'!$V$148:$V$310,B151))+IF(COUNTIF('课表'!$W$148:$W$310,B151)&gt;=2,1,COUNTIF('课表'!$W$148:$W$310,B151))+IF(COUNTIF('课表'!$X$148:$X$310,B151)&gt;=2,1,COUNTIF('课表'!$X$148:$X$310,B151)))*2</f>
        <v>0</v>
      </c>
      <c r="M151" s="30">
        <f>(IF(COUNTIF('课表'!$Y$148:$Y$310,B151)&gt;=2,1,COUNTIF('课表'!$Y$148:$Y$310,B151))+IF(COUNTIF('课表'!$Z$148:$Z$310,B151)&gt;=2,1,COUNTIF('课表'!$Z$148:$Z$310,B151))+IF(COUNTIF('课表'!$AA$148:$AA$310,B151)&gt;=2,1,COUNTIF('课表'!$AA$148:$AA$310,B151))+IF(COUNTIF('课表'!$AB$148:$AB$310,B151)&gt;=2,1,COUNTIF('课表'!$AB$148:$AB$310,B151)))*2</f>
        <v>0</v>
      </c>
      <c r="N151" s="30">
        <f t="shared" si="5"/>
        <v>8</v>
      </c>
    </row>
    <row r="152" spans="1:14" ht="19.5" customHeight="1">
      <c r="A152" s="28">
        <v>150</v>
      </c>
      <c r="B152" s="29" t="s">
        <v>1224</v>
      </c>
      <c r="C152" s="5" t="str">
        <f>VLOOKUP(B152,'教师基础数据'!$B$2:$G4488,3,FALSE)</f>
        <v>人文系</v>
      </c>
      <c r="D152" s="5" t="str">
        <f>VLOOKUP(B152,'教师基础数据'!$B$2:$G4715,4,FALSE)</f>
        <v>专职</v>
      </c>
      <c r="E152" s="5" t="str">
        <f>VLOOKUP(B152,'教师基础数据'!$B$2:$G4465,5,FALSE)</f>
        <v>服装教研室</v>
      </c>
      <c r="F152" s="28">
        <f t="shared" si="4"/>
        <v>3</v>
      </c>
      <c r="G152" s="30">
        <f>(IF(COUNTIF('课表'!$C$148:$C$310,B152)&gt;=2,1,COUNTIF('课表'!$C$148:$C$310,B152))+IF(COUNTIF('课表'!$D$148:$D$310,B152)&gt;=2,1,COUNTIF('课表'!D$148:$D$310,B152))+IF(COUNTIF('课表'!$E$148:$E$310,B152)&gt;=2,1,COUNTIF('课表'!$E$148:$E$310,B152))+IF(COUNTIF('课表'!$F$148:$F$310,B152)&gt;=2,1,COUNTIF('课表'!$F$148:$F$310,B152)))*2</f>
        <v>0</v>
      </c>
      <c r="H152" s="30">
        <f>(IF(COUNTIF('课表'!$G$148:$G$310,B152)&gt;=2,1,COUNTIF('课表'!$G$148:$G$310,B152))+IF(COUNTIF('课表'!$H$148:$H$310,B152)&gt;=2,1,COUNTIF('课表'!$H$148:$H$310,B152))+IF(COUNTIF('课表'!$I$148:$I$310,B152)&gt;=2,1,COUNTIF('课表'!$I$148:$I$310,B152))+IF(COUNTIF('课表'!$J$148:$J$310,B152)&gt;=2,1,COUNTIF('课表'!$J$148:$J$310,B152)))*2</f>
        <v>4</v>
      </c>
      <c r="I152" s="34">
        <f>(IF(COUNTIF('课表'!$K$148:$K$310,B152)&gt;=2,1,COUNTIF('课表'!$K$148:$K$310,B152))+IF(COUNTIF('课表'!$L$148:$L$310,B152)&gt;=2,1,COUNTIF('课表'!$L$148:$L$310,B152))+IF(COUNTIF('课表'!$M$148:$M$310,B152)&gt;=2,1,COUNTIF('课表'!$M$148:$M$310,B152))+IF(COUNTIF('课表'!$N$148:$N$310,B152)&gt;=2,1,COUNTIF('课表'!$N$148:$N$310,B152)))*2</f>
        <v>4</v>
      </c>
      <c r="J152" s="30">
        <f>(IF(COUNTIF('课表'!$O$148:$O$310,B152)&gt;=2,1,COUNTIF('课表'!$O$148:$O$310,B152))+IF(COUNTIF('课表'!$P$148:$P$310,B152)&gt;=2,1,COUNTIF('课表'!$P$148:$P$310,B152))+IF(COUNTIF('课表'!$Q$148:$Q$310,B152)&gt;=2,1,COUNTIF('课表'!$Q$148:$Q$310,B152))+IF(COUNTIF('课表'!$R$148:$R$310,B152)&gt;=2,1,COUNTIF('课表'!$R$148:$R$310,B152)))*2</f>
        <v>0</v>
      </c>
      <c r="K152" s="30">
        <f>(IF(COUNTIF('课表'!$S$148:$S$310,B152)&gt;=2,1,COUNTIF('课表'!$S$148:$S$310,B152))+IF(COUNTIF('课表'!$T$148:$T$310,B152)&gt;=2,1,COUNTIF('课表'!$T$148:$T$310,B152)))*2</f>
        <v>4</v>
      </c>
      <c r="L152" s="30">
        <f>(IF(COUNTIF('课表'!$U$148:$U$310,B152)&gt;=2,1,COUNTIF('课表'!$U$148:$U$310,B152))+IF(COUNTIF('课表'!$V$148:$V$310,B152)&gt;=2,1,COUNTIF('课表'!$V$148:$V$310,B152))+IF(COUNTIF('课表'!$W$148:$W$310,B152)&gt;=2,1,COUNTIF('课表'!$W$148:$W$310,B152))+IF(COUNTIF('课表'!$X$148:$X$310,B152)&gt;=2,1,COUNTIF('课表'!$X$148:$X$310,B152)))*2</f>
        <v>0</v>
      </c>
      <c r="M152" s="30">
        <f>(IF(COUNTIF('课表'!$Y$148:$Y$310,B152)&gt;=2,1,COUNTIF('课表'!$Y$148:$Y$310,B152))+IF(COUNTIF('课表'!$Z$148:$Z$310,B152)&gt;=2,1,COUNTIF('课表'!$Z$148:$Z$310,B152))+IF(COUNTIF('课表'!$AA$148:$AA$310,B152)&gt;=2,1,COUNTIF('课表'!$AA$148:$AA$310,B152))+IF(COUNTIF('课表'!$AB$148:$AB$310,B152)&gt;=2,1,COUNTIF('课表'!$AB$148:$AB$310,B152)))*2</f>
        <v>0</v>
      </c>
      <c r="N152" s="30">
        <f t="shared" si="5"/>
        <v>12</v>
      </c>
    </row>
    <row r="153" spans="1:14" ht="19.5" customHeight="1">
      <c r="A153" s="28">
        <v>151</v>
      </c>
      <c r="B153" s="29" t="s">
        <v>1058</v>
      </c>
      <c r="C153" s="5" t="str">
        <f>VLOOKUP(B153,'教师基础数据'!$B$2:$G4727,3,FALSE)</f>
        <v>人文系</v>
      </c>
      <c r="D153" s="5" t="str">
        <f>VLOOKUP(B153,'教师基础数据'!$B$2:$G4727,4,FALSE)</f>
        <v>外聘</v>
      </c>
      <c r="E153" s="5" t="str">
        <f>VLOOKUP(B153,'教师基础数据'!$B$2:$G4727,5,FALSE)</f>
        <v>服装教研室</v>
      </c>
      <c r="F153" s="28">
        <f t="shared" si="4"/>
        <v>4</v>
      </c>
      <c r="G153" s="30">
        <f>(IF(COUNTIF('课表'!$C$148:$C$310,B153)&gt;=2,1,COUNTIF('课表'!$C$148:$C$310,B153))+IF(COUNTIF('课表'!$D$148:$D$310,B153)&gt;=2,1,COUNTIF('课表'!D$148:$D$310,B153))+IF(COUNTIF('课表'!$E$148:$E$310,B153)&gt;=2,1,COUNTIF('课表'!$E$148:$E$310,B153))+IF(COUNTIF('课表'!$F$148:$F$310,B153)&gt;=2,1,COUNTIF('课表'!$F$148:$F$310,B153)))*2</f>
        <v>4</v>
      </c>
      <c r="H153" s="30">
        <f>(IF(COUNTIF('课表'!$G$148:$G$310,B153)&gt;=2,1,COUNTIF('课表'!$G$148:$G$310,B153))+IF(COUNTIF('课表'!$H$148:$H$310,B153)&gt;=2,1,COUNTIF('课表'!$H$148:$H$310,B153))+IF(COUNTIF('课表'!$I$148:$I$310,B153)&gt;=2,1,COUNTIF('课表'!$I$148:$I$310,B153))+IF(COUNTIF('课表'!$J$148:$J$310,B153)&gt;=2,1,COUNTIF('课表'!$J$148:$J$310,B153)))*2</f>
        <v>0</v>
      </c>
      <c r="I153" s="34">
        <f>(IF(COUNTIF('课表'!$K$148:$K$310,B153)&gt;=2,1,COUNTIF('课表'!$K$148:$K$310,B153))+IF(COUNTIF('课表'!$L$148:$L$310,B153)&gt;=2,1,COUNTIF('课表'!$L$148:$L$310,B153))+IF(COUNTIF('课表'!$M$148:$M$310,B153)&gt;=2,1,COUNTIF('课表'!$M$148:$M$310,B153))+IF(COUNTIF('课表'!$N$148:$N$310,B153)&gt;=2,1,COUNTIF('课表'!$N$148:$N$310,B153)))*2</f>
        <v>0</v>
      </c>
      <c r="J153" s="30">
        <f>(IF(COUNTIF('课表'!$O$148:$O$310,B153)&gt;=2,1,COUNTIF('课表'!$O$148:$O$310,B153))+IF(COUNTIF('课表'!$P$148:$P$310,B153)&gt;=2,1,COUNTIF('课表'!$P$148:$P$310,B153))+IF(COUNTIF('课表'!$Q$148:$Q$310,B153)&gt;=2,1,COUNTIF('课表'!$Q$148:$Q$310,B153))+IF(COUNTIF('课表'!$R$148:$R$310,B153)&gt;=2,1,COUNTIF('课表'!$R$148:$R$310,B153)))*2</f>
        <v>2</v>
      </c>
      <c r="K153" s="30">
        <f>(IF(COUNTIF('课表'!$S$148:$S$310,B153)&gt;=2,1,COUNTIF('课表'!$S$148:$S$310,B153))+IF(COUNTIF('课表'!$T$148:$T$310,B153)&gt;=2,1,COUNTIF('课表'!$T$148:$T$310,B153)))*2</f>
        <v>2</v>
      </c>
      <c r="L153" s="30">
        <f>(IF(COUNTIF('课表'!$U$148:$U$310,B153)&gt;=2,1,COUNTIF('课表'!$U$148:$U$310,B153))+IF(COUNTIF('课表'!$V$148:$V$310,B153)&gt;=2,1,COUNTIF('课表'!$V$148:$V$310,B153))+IF(COUNTIF('课表'!$W$148:$W$310,B153)&gt;=2,1,COUNTIF('课表'!$W$148:$W$310,B153))+IF(COUNTIF('课表'!$X$148:$X$310,B153)&gt;=2,1,COUNTIF('课表'!$X$148:$X$310,B153)))*2</f>
        <v>4</v>
      </c>
      <c r="M153" s="30">
        <f>(IF(COUNTIF('课表'!$Y$148:$Y$310,B153)&gt;=2,1,COUNTIF('课表'!$Y$148:$Y$310,B153))+IF(COUNTIF('课表'!$Z$148:$Z$310,B153)&gt;=2,1,COUNTIF('课表'!$Z$148:$Z$310,B153))+IF(COUNTIF('课表'!$AA$148:$AA$310,B153)&gt;=2,1,COUNTIF('课表'!$AA$148:$AA$310,B153))+IF(COUNTIF('课表'!$AB$148:$AB$310,B153)&gt;=2,1,COUNTIF('课表'!$AB$148:$AB$310,B153)))*2</f>
        <v>0</v>
      </c>
      <c r="N153" s="30">
        <f t="shared" si="5"/>
        <v>12</v>
      </c>
    </row>
    <row r="154" spans="1:14" ht="19.5" customHeight="1">
      <c r="A154" s="28">
        <v>152</v>
      </c>
      <c r="B154" s="29" t="s">
        <v>990</v>
      </c>
      <c r="C154" s="5" t="str">
        <f>VLOOKUP(B154,'教师基础数据'!$B$2:$G4507,3,FALSE)</f>
        <v>建筑系</v>
      </c>
      <c r="D154" s="5" t="str">
        <f>VLOOKUP(B154,'教师基础数据'!$B$2:$G4507,4,FALSE)</f>
        <v>专职</v>
      </c>
      <c r="E154" s="5" t="str">
        <f>VLOOKUP(B154,'教师基础数据'!$B$2:$G4507,5,FALSE)</f>
        <v>建筑工程技术教研室</v>
      </c>
      <c r="F154" s="28">
        <f t="shared" si="4"/>
        <v>5</v>
      </c>
      <c r="G154" s="30">
        <f>(IF(COUNTIF('课表'!$C$148:$C$310,B154)&gt;=2,1,COUNTIF('课表'!$C$148:$C$310,B154))+IF(COUNTIF('课表'!$D$148:$D$310,B154)&gt;=2,1,COUNTIF('课表'!D$148:$D$310,B154))+IF(COUNTIF('课表'!$E$148:$E$310,B154)&gt;=2,1,COUNTIF('课表'!$E$148:$E$310,B154))+IF(COUNTIF('课表'!$F$148:$F$310,B154)&gt;=2,1,COUNTIF('课表'!$F$148:$F$310,B154)))*2</f>
        <v>4</v>
      </c>
      <c r="H154" s="30">
        <f>(IF(COUNTIF('课表'!$G$148:$G$310,B154)&gt;=2,1,COUNTIF('课表'!$G$148:$G$310,B154))+IF(COUNTIF('课表'!$H$148:$H$310,B154)&gt;=2,1,COUNTIF('课表'!$H$148:$H$310,B154))+IF(COUNTIF('课表'!$I$148:$I$310,B154)&gt;=2,1,COUNTIF('课表'!$I$148:$I$310,B154))+IF(COUNTIF('课表'!$J$148:$J$310,B154)&gt;=2,1,COUNTIF('课表'!$J$148:$J$310,B154)))*2</f>
        <v>2</v>
      </c>
      <c r="I154" s="34">
        <f>(IF(COUNTIF('课表'!$K$148:$K$310,B154)&gt;=2,1,COUNTIF('课表'!$K$148:$K$310,B154))+IF(COUNTIF('课表'!$L$148:$L$310,B154)&gt;=2,1,COUNTIF('课表'!$L$148:$L$310,B154))+IF(COUNTIF('课表'!$M$148:$M$310,B154)&gt;=2,1,COUNTIF('课表'!$M$148:$M$310,B154))+IF(COUNTIF('课表'!$N$148:$N$310,B154)&gt;=2,1,COUNTIF('课表'!$N$148:$N$310,B154)))*2</f>
        <v>0</v>
      </c>
      <c r="J154" s="30">
        <f>(IF(COUNTIF('课表'!$O$148:$O$310,B154)&gt;=2,1,COUNTIF('课表'!$O$148:$O$310,B154))+IF(COUNTIF('课表'!$P$148:$P$310,B154)&gt;=2,1,COUNTIF('课表'!$P$148:$P$310,B154))+IF(COUNTIF('课表'!$Q$148:$Q$310,B154)&gt;=2,1,COUNTIF('课表'!$Q$148:$Q$310,B154))+IF(COUNTIF('课表'!$R$148:$R$310,B154)&gt;=2,1,COUNTIF('课表'!$R$148:$R$310,B154)))*2</f>
        <v>4</v>
      </c>
      <c r="K154" s="30">
        <f>(IF(COUNTIF('课表'!$S$148:$S$310,B154)&gt;=2,1,COUNTIF('课表'!$S$148:$S$310,B154))+IF(COUNTIF('课表'!$T$148:$T$310,B154)&gt;=2,1,COUNTIF('课表'!$T$148:$T$310,B154)))*2</f>
        <v>4</v>
      </c>
      <c r="L154" s="30">
        <f>(IF(COUNTIF('课表'!$U$148:$U$310,B154)&gt;=2,1,COUNTIF('课表'!$U$148:$U$310,B154))+IF(COUNTIF('课表'!$V$148:$V$310,B154)&gt;=2,1,COUNTIF('课表'!$V$148:$V$310,B154))+IF(COUNTIF('课表'!$W$148:$W$310,B154)&gt;=2,1,COUNTIF('课表'!$W$148:$W$310,B154))+IF(COUNTIF('课表'!$X$148:$X$310,B154)&gt;=2,1,COUNTIF('课表'!$X$148:$X$310,B154)))*2</f>
        <v>8</v>
      </c>
      <c r="M154" s="30">
        <f>(IF(COUNTIF('课表'!$Y$148:$Y$310,B154)&gt;=2,1,COUNTIF('课表'!$Y$148:$Y$310,B154))+IF(COUNTIF('课表'!$Z$148:$Z$310,B154)&gt;=2,1,COUNTIF('课表'!$Z$148:$Z$310,B154))+IF(COUNTIF('课表'!$AA$148:$AA$310,B154)&gt;=2,1,COUNTIF('课表'!$AA$148:$AA$310,B154))+IF(COUNTIF('课表'!$AB$148:$AB$310,B154)&gt;=2,1,COUNTIF('课表'!$AB$148:$AB$310,B154)))*2</f>
        <v>0</v>
      </c>
      <c r="N154" s="30">
        <f t="shared" si="5"/>
        <v>22</v>
      </c>
    </row>
    <row r="155" spans="1:14" ht="19.5" customHeight="1">
      <c r="A155" s="28">
        <v>153</v>
      </c>
      <c r="B155" s="29" t="s">
        <v>1275</v>
      </c>
      <c r="C155" s="5" t="str">
        <f>VLOOKUP(B155,'教师基础数据'!$B$2:$G4707,3,FALSE)</f>
        <v>建筑系</v>
      </c>
      <c r="D155" s="5" t="str">
        <f>VLOOKUP(B155,'教师基础数据'!$B$2:$G4707,4,FALSE)</f>
        <v>专职</v>
      </c>
      <c r="E155" s="5" t="str">
        <f>VLOOKUP(B155,'教师基础数据'!$B$2:$G4707,5,FALSE)</f>
        <v>建筑工程技术教研室</v>
      </c>
      <c r="F155" s="28">
        <f t="shared" si="4"/>
        <v>4</v>
      </c>
      <c r="G155" s="30">
        <f>(IF(COUNTIF('课表'!$C$148:$C$310,B155)&gt;=2,1,COUNTIF('课表'!$C$148:$C$310,B155))+IF(COUNTIF('课表'!$D$148:$D$310,B155)&gt;=2,1,COUNTIF('课表'!D$148:$D$310,B155))+IF(COUNTIF('课表'!$E$148:$E$310,B155)&gt;=2,1,COUNTIF('课表'!$E$148:$E$310,B155))+IF(COUNTIF('课表'!$F$148:$F$310,B155)&gt;=2,1,COUNTIF('课表'!$F$148:$F$310,B155)))*2</f>
        <v>4</v>
      </c>
      <c r="H155" s="30">
        <f>(IF(COUNTIF('课表'!$G$148:$G$310,B155)&gt;=2,1,COUNTIF('课表'!$G$148:$G$310,B155))+IF(COUNTIF('课表'!$H$148:$H$310,B155)&gt;=2,1,COUNTIF('课表'!$H$148:$H$310,B155))+IF(COUNTIF('课表'!$I$148:$I$310,B155)&gt;=2,1,COUNTIF('课表'!$I$148:$I$310,B155))+IF(COUNTIF('课表'!$J$148:$J$310,B155)&gt;=2,1,COUNTIF('课表'!$J$148:$J$310,B155)))*2</f>
        <v>0</v>
      </c>
      <c r="I155" s="34">
        <f>(IF(COUNTIF('课表'!$K$148:$K$310,B155)&gt;=2,1,COUNTIF('课表'!$K$148:$K$310,B155))+IF(COUNTIF('课表'!$L$148:$L$310,B155)&gt;=2,1,COUNTIF('课表'!$L$148:$L$310,B155))+IF(COUNTIF('课表'!$M$148:$M$310,B155)&gt;=2,1,COUNTIF('课表'!$M$148:$M$310,B155))+IF(COUNTIF('课表'!$N$148:$N$310,B155)&gt;=2,1,COUNTIF('课表'!$N$148:$N$310,B155)))*2</f>
        <v>2</v>
      </c>
      <c r="J155" s="30">
        <f>(IF(COUNTIF('课表'!$O$148:$O$310,B155)&gt;=2,1,COUNTIF('课表'!$O$148:$O$310,B155))+IF(COUNTIF('课表'!$P$148:$P$310,B155)&gt;=2,1,COUNTIF('课表'!$P$148:$P$310,B155))+IF(COUNTIF('课表'!$Q$148:$Q$310,B155)&gt;=2,1,COUNTIF('课表'!$Q$148:$Q$310,B155))+IF(COUNTIF('课表'!$R$148:$R$310,B155)&gt;=2,1,COUNTIF('课表'!$R$148:$R$310,B155)))*2</f>
        <v>4</v>
      </c>
      <c r="K155" s="30">
        <f>(IF(COUNTIF('课表'!$S$148:$S$310,B155)&gt;=2,1,COUNTIF('课表'!$S$148:$S$310,B155))+IF(COUNTIF('课表'!$T$148:$T$310,B155)&gt;=2,1,COUNTIF('课表'!$T$148:$T$310,B155)))*2</f>
        <v>0</v>
      </c>
      <c r="L155" s="30">
        <f>(IF(COUNTIF('课表'!$U$148:$U$310,B155)&gt;=2,1,COUNTIF('课表'!$U$148:$U$310,B155))+IF(COUNTIF('课表'!$V$148:$V$310,B155)&gt;=2,1,COUNTIF('课表'!$V$148:$V$310,B155))+IF(COUNTIF('课表'!$W$148:$W$310,B155)&gt;=2,1,COUNTIF('课表'!$W$148:$W$310,B155))+IF(COUNTIF('课表'!$X$148:$X$310,B155)&gt;=2,1,COUNTIF('课表'!$X$148:$X$310,B155)))*2</f>
        <v>8</v>
      </c>
      <c r="M155" s="30">
        <f>(IF(COUNTIF('课表'!$Y$148:$Y$310,B155)&gt;=2,1,COUNTIF('课表'!$Y$148:$Y$310,B155))+IF(COUNTIF('课表'!$Z$148:$Z$310,B155)&gt;=2,1,COUNTIF('课表'!$Z$148:$Z$310,B155))+IF(COUNTIF('课表'!$AA$148:$AA$310,B155)&gt;=2,1,COUNTIF('课表'!$AA$148:$AA$310,B155))+IF(COUNTIF('课表'!$AB$148:$AB$310,B155)&gt;=2,1,COUNTIF('课表'!$AB$148:$AB$310,B155)))*2</f>
        <v>0</v>
      </c>
      <c r="N155" s="30">
        <f t="shared" si="5"/>
        <v>18</v>
      </c>
    </row>
    <row r="156" spans="1:14" ht="19.5" customHeight="1">
      <c r="A156" s="28">
        <v>154</v>
      </c>
      <c r="B156" s="29" t="s">
        <v>1195</v>
      </c>
      <c r="C156" s="5" t="str">
        <f>VLOOKUP(B156,'教师基础数据'!$B$2:$G4391,3,FALSE)</f>
        <v>建筑系</v>
      </c>
      <c r="D156" s="5" t="str">
        <f>VLOOKUP(B156,'教师基础数据'!$B$2:$G4391,4,FALSE)</f>
        <v>专职</v>
      </c>
      <c r="E156" s="5" t="str">
        <f>VLOOKUP(B156,'教师基础数据'!$B$2:$G4391,5,FALSE)</f>
        <v>建筑工程技术教研室</v>
      </c>
      <c r="F156" s="28">
        <f t="shared" si="4"/>
        <v>5</v>
      </c>
      <c r="G156" s="30">
        <f>(IF(COUNTIF('课表'!$C$148:$C$310,B156)&gt;=2,1,COUNTIF('课表'!$C$148:$C$310,B156))+IF(COUNTIF('课表'!$D$148:$D$310,B156)&gt;=2,1,COUNTIF('课表'!D$148:$D$310,B156))+IF(COUNTIF('课表'!$E$148:$E$310,B156)&gt;=2,1,COUNTIF('课表'!$E$148:$E$310,B156))+IF(COUNTIF('课表'!$F$148:$F$310,B156)&gt;=2,1,COUNTIF('课表'!$F$148:$F$310,B156)))*2</f>
        <v>4</v>
      </c>
      <c r="H156" s="30">
        <f>(IF(COUNTIF('课表'!$G$148:$G$310,B156)&gt;=2,1,COUNTIF('课表'!$G$148:$G$310,B156))+IF(COUNTIF('课表'!$H$148:$H$310,B156)&gt;=2,1,COUNTIF('课表'!$H$148:$H$310,B156))+IF(COUNTIF('课表'!$I$148:$I$310,B156)&gt;=2,1,COUNTIF('课表'!$I$148:$I$310,B156))+IF(COUNTIF('课表'!$J$148:$J$310,B156)&gt;=2,1,COUNTIF('课表'!$J$148:$J$310,B156)))*2</f>
        <v>4</v>
      </c>
      <c r="I156" s="34">
        <f>(IF(COUNTIF('课表'!$K$148:$K$310,B156)&gt;=2,1,COUNTIF('课表'!$K$148:$K$310,B156))+IF(COUNTIF('课表'!$L$148:$L$310,B156)&gt;=2,1,COUNTIF('课表'!$L$148:$L$310,B156))+IF(COUNTIF('课表'!$M$148:$M$310,B156)&gt;=2,1,COUNTIF('课表'!$M$148:$M$310,B156))+IF(COUNTIF('课表'!$N$148:$N$310,B156)&gt;=2,1,COUNTIF('课表'!$N$148:$N$310,B156)))*2</f>
        <v>4</v>
      </c>
      <c r="J156" s="30">
        <f>(IF(COUNTIF('课表'!$O$148:$O$310,B156)&gt;=2,1,COUNTIF('课表'!$O$148:$O$310,B156))+IF(COUNTIF('课表'!$P$148:$P$310,B156)&gt;=2,1,COUNTIF('课表'!$P$148:$P$310,B156))+IF(COUNTIF('课表'!$Q$148:$Q$310,B156)&gt;=2,1,COUNTIF('课表'!$Q$148:$Q$310,B156))+IF(COUNTIF('课表'!$R$148:$R$310,B156)&gt;=2,1,COUNTIF('课表'!$R$148:$R$310,B156)))*2</f>
        <v>0</v>
      </c>
      <c r="K156" s="30">
        <f>(IF(COUNTIF('课表'!$S$148:$S$310,B156)&gt;=2,1,COUNTIF('课表'!$S$148:$S$310,B156))+IF(COUNTIF('课表'!$T$148:$T$310,B156)&gt;=2,1,COUNTIF('课表'!$T$148:$T$310,B156)))*2</f>
        <v>4</v>
      </c>
      <c r="L156" s="30">
        <f>(IF(COUNTIF('课表'!$U$148:$U$310,B156)&gt;=2,1,COUNTIF('课表'!$U$148:$U$310,B156))+IF(COUNTIF('课表'!$V$148:$V$310,B156)&gt;=2,1,COUNTIF('课表'!$V$148:$V$310,B156))+IF(COUNTIF('课表'!$W$148:$W$310,B156)&gt;=2,1,COUNTIF('课表'!$W$148:$W$310,B156))+IF(COUNTIF('课表'!$X$148:$X$310,B156)&gt;=2,1,COUNTIF('课表'!$X$148:$X$310,B156)))*2</f>
        <v>4</v>
      </c>
      <c r="M156" s="30">
        <f>(IF(COUNTIF('课表'!$Y$148:$Y$310,B156)&gt;=2,1,COUNTIF('课表'!$Y$148:$Y$310,B156))+IF(COUNTIF('课表'!$Z$148:$Z$310,B156)&gt;=2,1,COUNTIF('课表'!$Z$148:$Z$310,B156))+IF(COUNTIF('课表'!$AA$148:$AA$310,B156)&gt;=2,1,COUNTIF('课表'!$AA$148:$AA$310,B156))+IF(COUNTIF('课表'!$AB$148:$AB$310,B156)&gt;=2,1,COUNTIF('课表'!$AB$148:$AB$310,B156)))*2</f>
        <v>0</v>
      </c>
      <c r="N156" s="30">
        <f t="shared" si="5"/>
        <v>20</v>
      </c>
    </row>
    <row r="157" spans="1:14" ht="19.5" customHeight="1">
      <c r="A157" s="28">
        <v>155</v>
      </c>
      <c r="B157" s="29" t="s">
        <v>1128</v>
      </c>
      <c r="C157" s="5" t="str">
        <f>VLOOKUP(B157,'教师基础数据'!$B$2:$G4584,3,FALSE)</f>
        <v>建筑系</v>
      </c>
      <c r="D157" s="5" t="str">
        <f>VLOOKUP(B157,'教师基础数据'!$B$2:$G4584,4,FALSE)</f>
        <v>专职</v>
      </c>
      <c r="E157" s="5" t="str">
        <f>VLOOKUP(B157,'教师基础数据'!$B$2:$G4584,5,FALSE)</f>
        <v>建筑工程技术教研室</v>
      </c>
      <c r="F157" s="28">
        <f t="shared" si="4"/>
        <v>3</v>
      </c>
      <c r="G157" s="30">
        <f>(IF(COUNTIF('课表'!$C$148:$C$310,B157)&gt;=2,1,COUNTIF('课表'!$C$148:$C$310,B157))+IF(COUNTIF('课表'!$D$148:$D$310,B157)&gt;=2,1,COUNTIF('课表'!D$148:$D$310,B157))+IF(COUNTIF('课表'!$E$148:$E$310,B157)&gt;=2,1,COUNTIF('课表'!$E$148:$E$310,B157))+IF(COUNTIF('课表'!$F$148:$F$310,B157)&gt;=2,1,COUNTIF('课表'!$F$148:$F$310,B157)))*2</f>
        <v>4</v>
      </c>
      <c r="H157" s="30">
        <f>(IF(COUNTIF('课表'!$G$148:$G$310,B157)&gt;=2,1,COUNTIF('课表'!$G$148:$G$310,B157))+IF(COUNTIF('课表'!$H$148:$H$310,B157)&gt;=2,1,COUNTIF('课表'!$H$148:$H$310,B157))+IF(COUNTIF('课表'!$I$148:$I$310,B157)&gt;=2,1,COUNTIF('课表'!$I$148:$I$310,B157))+IF(COUNTIF('课表'!$J$148:$J$310,B157)&gt;=2,1,COUNTIF('课表'!$J$148:$J$310,B157)))*2</f>
        <v>2</v>
      </c>
      <c r="I157" s="34">
        <f>(IF(COUNTIF('课表'!$K$148:$K$310,B157)&gt;=2,1,COUNTIF('课表'!$K$148:$K$310,B157))+IF(COUNTIF('课表'!$L$148:$L$310,B157)&gt;=2,1,COUNTIF('课表'!$L$148:$L$310,B157))+IF(COUNTIF('课表'!$M$148:$M$310,B157)&gt;=2,1,COUNTIF('课表'!$M$148:$M$310,B157))+IF(COUNTIF('课表'!$N$148:$N$310,B157)&gt;=2,1,COUNTIF('课表'!$N$148:$N$310,B157)))*2</f>
        <v>0</v>
      </c>
      <c r="J157" s="30">
        <f>(IF(COUNTIF('课表'!$O$148:$O$310,B157)&gt;=2,1,COUNTIF('课表'!$O$148:$O$310,B157))+IF(COUNTIF('课表'!$P$148:$P$310,B157)&gt;=2,1,COUNTIF('课表'!$P$148:$P$310,B157))+IF(COUNTIF('课表'!$Q$148:$Q$310,B157)&gt;=2,1,COUNTIF('课表'!$Q$148:$Q$310,B157))+IF(COUNTIF('课表'!$R$148:$R$310,B157)&gt;=2,1,COUNTIF('课表'!$R$148:$R$310,B157)))*2</f>
        <v>4</v>
      </c>
      <c r="K157" s="30">
        <f>(IF(COUNTIF('课表'!$S$148:$S$310,B157)&gt;=2,1,COUNTIF('课表'!$S$148:$S$310,B157))+IF(COUNTIF('课表'!$T$148:$T$310,B157)&gt;=2,1,COUNTIF('课表'!$T$148:$T$310,B157)))*2</f>
        <v>0</v>
      </c>
      <c r="L157" s="30">
        <f>(IF(COUNTIF('课表'!$U$148:$U$310,B157)&gt;=2,1,COUNTIF('课表'!$U$148:$U$310,B157))+IF(COUNTIF('课表'!$V$148:$V$310,B157)&gt;=2,1,COUNTIF('课表'!$V$148:$V$310,B157))+IF(COUNTIF('课表'!$W$148:$W$310,B157)&gt;=2,1,COUNTIF('课表'!$W$148:$W$310,B157))+IF(COUNTIF('课表'!$X$148:$X$310,B157)&gt;=2,1,COUNTIF('课表'!$X$148:$X$310,B157)))*2</f>
        <v>0</v>
      </c>
      <c r="M157" s="30">
        <f>(IF(COUNTIF('课表'!$Y$148:$Y$310,B157)&gt;=2,1,COUNTIF('课表'!$Y$148:$Y$310,B157))+IF(COUNTIF('课表'!$Z$148:$Z$310,B157)&gt;=2,1,COUNTIF('课表'!$Z$148:$Z$310,B157))+IF(COUNTIF('课表'!$AA$148:$AA$310,B157)&gt;=2,1,COUNTIF('课表'!$AA$148:$AA$310,B157))+IF(COUNTIF('课表'!$AB$148:$AB$310,B157)&gt;=2,1,COUNTIF('课表'!$AB$148:$AB$310,B157)))*2</f>
        <v>0</v>
      </c>
      <c r="N157" s="30">
        <f t="shared" si="5"/>
        <v>10</v>
      </c>
    </row>
    <row r="158" spans="1:14" ht="19.5" customHeight="1">
      <c r="A158" s="28">
        <v>156</v>
      </c>
      <c r="B158" s="29" t="s">
        <v>1000</v>
      </c>
      <c r="C158" s="5" t="str">
        <f>VLOOKUP(B158,'教师基础数据'!$B$2:$G4482,3,FALSE)</f>
        <v>建筑系</v>
      </c>
      <c r="D158" s="5" t="str">
        <f>VLOOKUP(B158,'教师基础数据'!$B$2:$G4482,4,FALSE)</f>
        <v>专职</v>
      </c>
      <c r="E158" s="5" t="str">
        <f>VLOOKUP(B158,'教师基础数据'!$B$2:$G4482,5,FALSE)</f>
        <v>建筑工程技术教研室</v>
      </c>
      <c r="F158" s="28">
        <f t="shared" si="4"/>
        <v>4</v>
      </c>
      <c r="G158" s="30">
        <f>(IF(COUNTIF('课表'!$C$148:$C$310,B158)&gt;=2,1,COUNTIF('课表'!$C$148:$C$310,B158))+IF(COUNTIF('课表'!$D$148:$D$310,B158)&gt;=2,1,COUNTIF('课表'!D$148:$D$310,B158))+IF(COUNTIF('课表'!$E$148:$E$310,B158)&gt;=2,1,COUNTIF('课表'!$E$148:$E$310,B158))+IF(COUNTIF('课表'!$F$148:$F$310,B158)&gt;=2,1,COUNTIF('课表'!$F$148:$F$310,B158)))*2</f>
        <v>4</v>
      </c>
      <c r="H158" s="30">
        <f>(IF(COUNTIF('课表'!$G$148:$G$310,B158)&gt;=2,1,COUNTIF('课表'!$G$148:$G$310,B158))+IF(COUNTIF('课表'!$H$148:$H$310,B158)&gt;=2,1,COUNTIF('课表'!$H$148:$H$310,B158))+IF(COUNTIF('课表'!$I$148:$I$310,B158)&gt;=2,1,COUNTIF('课表'!$I$148:$I$310,B158))+IF(COUNTIF('课表'!$J$148:$J$310,B158)&gt;=2,1,COUNTIF('课表'!$J$148:$J$310,B158)))*2</f>
        <v>2</v>
      </c>
      <c r="I158" s="34">
        <f>(IF(COUNTIF('课表'!$K$148:$K$310,B158)&gt;=2,1,COUNTIF('课表'!$K$148:$K$310,B158))+IF(COUNTIF('课表'!$L$148:$L$310,B158)&gt;=2,1,COUNTIF('课表'!$L$148:$L$310,B158))+IF(COUNTIF('课表'!$M$148:$M$310,B158)&gt;=2,1,COUNTIF('课表'!$M$148:$M$310,B158))+IF(COUNTIF('课表'!$N$148:$N$310,B158)&gt;=2,1,COUNTIF('课表'!$N$148:$N$310,B158)))*2</f>
        <v>4</v>
      </c>
      <c r="J158" s="30">
        <f>(IF(COUNTIF('课表'!$O$148:$O$310,B158)&gt;=2,1,COUNTIF('课表'!$O$148:$O$310,B158))+IF(COUNTIF('课表'!$P$148:$P$310,B158)&gt;=2,1,COUNTIF('课表'!$P$148:$P$310,B158))+IF(COUNTIF('课表'!$Q$148:$Q$310,B158)&gt;=2,1,COUNTIF('课表'!$Q$148:$Q$310,B158))+IF(COUNTIF('课表'!$R$148:$R$310,B158)&gt;=2,1,COUNTIF('课表'!$R$148:$R$310,B158)))*2</f>
        <v>0</v>
      </c>
      <c r="K158" s="30">
        <f>(IF(COUNTIF('课表'!$S$148:$S$310,B158)&gt;=2,1,COUNTIF('课表'!$S$148:$S$310,B158))+IF(COUNTIF('课表'!$T$148:$T$310,B158)&gt;=2,1,COUNTIF('课表'!$T$148:$T$310,B158)))*2</f>
        <v>4</v>
      </c>
      <c r="L158" s="30">
        <f>(IF(COUNTIF('课表'!$U$148:$U$310,B158)&gt;=2,1,COUNTIF('课表'!$U$148:$U$310,B158))+IF(COUNTIF('课表'!$V$148:$V$310,B158)&gt;=2,1,COUNTIF('课表'!$V$148:$V$310,B158))+IF(COUNTIF('课表'!$W$148:$W$310,B158)&gt;=2,1,COUNTIF('课表'!$W$148:$W$310,B158))+IF(COUNTIF('课表'!$X$148:$X$310,B158)&gt;=2,1,COUNTIF('课表'!$X$148:$X$310,B158)))*2</f>
        <v>0</v>
      </c>
      <c r="M158" s="30">
        <f>(IF(COUNTIF('课表'!$Y$148:$Y$310,B158)&gt;=2,1,COUNTIF('课表'!$Y$148:$Y$310,B158))+IF(COUNTIF('课表'!$Z$148:$Z$310,B158)&gt;=2,1,COUNTIF('课表'!$Z$148:$Z$310,B158))+IF(COUNTIF('课表'!$AA$148:$AA$310,B158)&gt;=2,1,COUNTIF('课表'!$AA$148:$AA$310,B158))+IF(COUNTIF('课表'!$AB$148:$AB$310,B158)&gt;=2,1,COUNTIF('课表'!$AB$148:$AB$310,B158)))*2</f>
        <v>0</v>
      </c>
      <c r="N158" s="30">
        <f t="shared" si="5"/>
        <v>14</v>
      </c>
    </row>
    <row r="159" spans="1:14" ht="19.5" customHeight="1">
      <c r="A159" s="28">
        <v>157</v>
      </c>
      <c r="B159" s="29" t="s">
        <v>992</v>
      </c>
      <c r="C159" s="5" t="str">
        <f>VLOOKUP(B159,'教师基础数据'!$B$2:$G4544,3,FALSE)</f>
        <v>建筑系</v>
      </c>
      <c r="D159" s="5" t="str">
        <f>VLOOKUP(B159,'教师基础数据'!$B$2:$G4544,4,FALSE)</f>
        <v>专职</v>
      </c>
      <c r="E159" s="5" t="str">
        <f>VLOOKUP(B159,'教师基础数据'!$B$2:$G4544,5,FALSE)</f>
        <v>建筑工程技术教研室</v>
      </c>
      <c r="F159" s="28">
        <f t="shared" si="4"/>
        <v>4</v>
      </c>
      <c r="G159" s="30">
        <f>(IF(COUNTIF('课表'!$C$148:$C$310,B159)&gt;=2,1,COUNTIF('课表'!$C$148:$C$310,B159))+IF(COUNTIF('课表'!$D$148:$D$310,B159)&gt;=2,1,COUNTIF('课表'!D$148:$D$310,B159))+IF(COUNTIF('课表'!$E$148:$E$310,B159)&gt;=2,1,COUNTIF('课表'!$E$148:$E$310,B159))+IF(COUNTIF('课表'!$F$148:$F$310,B159)&gt;=2,1,COUNTIF('课表'!$F$148:$F$310,B159)))*2</f>
        <v>4</v>
      </c>
      <c r="H159" s="30">
        <f>(IF(COUNTIF('课表'!$G$148:$G$310,B159)&gt;=2,1,COUNTIF('课表'!$G$148:$G$310,B159))+IF(COUNTIF('课表'!$H$148:$H$310,B159)&gt;=2,1,COUNTIF('课表'!$H$148:$H$310,B159))+IF(COUNTIF('课表'!$I$148:$I$310,B159)&gt;=2,1,COUNTIF('课表'!$I$148:$I$310,B159))+IF(COUNTIF('课表'!$J$148:$J$310,B159)&gt;=2,1,COUNTIF('课表'!$J$148:$J$310,B159)))*2</f>
        <v>0</v>
      </c>
      <c r="I159" s="34">
        <f>(IF(COUNTIF('课表'!$K$148:$K$310,B159)&gt;=2,1,COUNTIF('课表'!$K$148:$K$310,B159))+IF(COUNTIF('课表'!$L$148:$L$310,B159)&gt;=2,1,COUNTIF('课表'!$L$148:$L$310,B159))+IF(COUNTIF('课表'!$M$148:$M$310,B159)&gt;=2,1,COUNTIF('课表'!$M$148:$M$310,B159))+IF(COUNTIF('课表'!$N$148:$N$310,B159)&gt;=2,1,COUNTIF('课表'!$N$148:$N$310,B159)))*2</f>
        <v>4</v>
      </c>
      <c r="J159" s="30">
        <f>(IF(COUNTIF('课表'!$O$148:$O$310,B159)&gt;=2,1,COUNTIF('课表'!$O$148:$O$310,B159))+IF(COUNTIF('课表'!$P$148:$P$310,B159)&gt;=2,1,COUNTIF('课表'!$P$148:$P$310,B159))+IF(COUNTIF('课表'!$Q$148:$Q$310,B159)&gt;=2,1,COUNTIF('课表'!$Q$148:$Q$310,B159))+IF(COUNTIF('课表'!$R$148:$R$310,B159)&gt;=2,1,COUNTIF('课表'!$R$148:$R$310,B159)))*2</f>
        <v>4</v>
      </c>
      <c r="K159" s="30">
        <f>(IF(COUNTIF('课表'!$S$148:$S$310,B159)&gt;=2,1,COUNTIF('课表'!$S$148:$S$310,B159))+IF(COUNTIF('课表'!$T$148:$T$310,B159)&gt;=2,1,COUNTIF('课表'!$T$148:$T$310,B159)))*2</f>
        <v>4</v>
      </c>
      <c r="L159" s="30">
        <f>(IF(COUNTIF('课表'!$U$148:$U$310,B159)&gt;=2,1,COUNTIF('课表'!$U$148:$U$310,B159))+IF(COUNTIF('课表'!$V$148:$V$310,B159)&gt;=2,1,COUNTIF('课表'!$V$148:$V$310,B159))+IF(COUNTIF('课表'!$W$148:$W$310,B159)&gt;=2,1,COUNTIF('课表'!$W$148:$W$310,B159))+IF(COUNTIF('课表'!$X$148:$X$310,B159)&gt;=2,1,COUNTIF('课表'!$X$148:$X$310,B159)))*2</f>
        <v>0</v>
      </c>
      <c r="M159" s="30">
        <f>(IF(COUNTIF('课表'!$Y$148:$Y$310,B159)&gt;=2,1,COUNTIF('课表'!$Y$148:$Y$310,B159))+IF(COUNTIF('课表'!$Z$148:$Z$310,B159)&gt;=2,1,COUNTIF('课表'!$Z$148:$Z$310,B159))+IF(COUNTIF('课表'!$AA$148:$AA$310,B159)&gt;=2,1,COUNTIF('课表'!$AA$148:$AA$310,B159))+IF(COUNTIF('课表'!$AB$148:$AB$310,B159)&gt;=2,1,COUNTIF('课表'!$AB$148:$AB$310,B159)))*2</f>
        <v>0</v>
      </c>
      <c r="N159" s="30">
        <f t="shared" si="5"/>
        <v>16</v>
      </c>
    </row>
    <row r="160" spans="1:14" ht="19.5" customHeight="1">
      <c r="A160" s="28">
        <v>158</v>
      </c>
      <c r="B160" s="29" t="s">
        <v>993</v>
      </c>
      <c r="C160" s="5" t="str">
        <f>VLOOKUP(B160,'教师基础数据'!$B$2:$G4710,3,FALSE)</f>
        <v>建筑系</v>
      </c>
      <c r="D160" s="5" t="str">
        <f>VLOOKUP(B160,'教师基础数据'!$B$2:$G4710,4,FALSE)</f>
        <v>专职</v>
      </c>
      <c r="E160" s="5" t="str">
        <f>VLOOKUP(B160,'教师基础数据'!$B$2:$G4710,5,FALSE)</f>
        <v>建筑工程技术教研室</v>
      </c>
      <c r="F160" s="28">
        <f t="shared" si="4"/>
        <v>4</v>
      </c>
      <c r="G160" s="30">
        <f>(IF(COUNTIF('课表'!$C$148:$C$310,B160)&gt;=2,1,COUNTIF('课表'!$C$148:$C$310,B160))+IF(COUNTIF('课表'!$D$148:$D$310,B160)&gt;=2,1,COUNTIF('课表'!D$148:$D$310,B160))+IF(COUNTIF('课表'!$E$148:$E$310,B160)&gt;=2,1,COUNTIF('课表'!$E$148:$E$310,B160))+IF(COUNTIF('课表'!$F$148:$F$310,B160)&gt;=2,1,COUNTIF('课表'!$F$148:$F$310,B160)))*2</f>
        <v>6</v>
      </c>
      <c r="H160" s="30">
        <f>(IF(COUNTIF('课表'!$G$148:$G$310,B160)&gt;=2,1,COUNTIF('课表'!$G$148:$G$310,B160))+IF(COUNTIF('课表'!$H$148:$H$310,B160)&gt;=2,1,COUNTIF('课表'!$H$148:$H$310,B160))+IF(COUNTIF('课表'!$I$148:$I$310,B160)&gt;=2,1,COUNTIF('课表'!$I$148:$I$310,B160))+IF(COUNTIF('课表'!$J$148:$J$310,B160)&gt;=2,1,COUNTIF('课表'!$J$148:$J$310,B160)))*2</f>
        <v>4</v>
      </c>
      <c r="I160" s="34">
        <f>(IF(COUNTIF('课表'!$K$148:$K$310,B160)&gt;=2,1,COUNTIF('课表'!$K$148:$K$310,B160))+IF(COUNTIF('课表'!$L$148:$L$310,B160)&gt;=2,1,COUNTIF('课表'!$L$148:$L$310,B160))+IF(COUNTIF('课表'!$M$148:$M$310,B160)&gt;=2,1,COUNTIF('课表'!$M$148:$M$310,B160))+IF(COUNTIF('课表'!$N$148:$N$310,B160)&gt;=2,1,COUNTIF('课表'!$N$148:$N$310,B160)))*2</f>
        <v>0</v>
      </c>
      <c r="J160" s="30">
        <f>(IF(COUNTIF('课表'!$O$148:$O$310,B160)&gt;=2,1,COUNTIF('课表'!$O$148:$O$310,B160))+IF(COUNTIF('课表'!$P$148:$P$310,B160)&gt;=2,1,COUNTIF('课表'!$P$148:$P$310,B160))+IF(COUNTIF('课表'!$Q$148:$Q$310,B160)&gt;=2,1,COUNTIF('课表'!$Q$148:$Q$310,B160))+IF(COUNTIF('课表'!$R$148:$R$310,B160)&gt;=2,1,COUNTIF('课表'!$R$148:$R$310,B160)))*2</f>
        <v>4</v>
      </c>
      <c r="K160" s="30">
        <f>(IF(COUNTIF('课表'!$S$148:$S$310,B160)&gt;=2,1,COUNTIF('课表'!$S$148:$S$310,B160))+IF(COUNTIF('课表'!$T$148:$T$310,B160)&gt;=2,1,COUNTIF('课表'!$T$148:$T$310,B160)))*2</f>
        <v>4</v>
      </c>
      <c r="L160" s="30">
        <f>(IF(COUNTIF('课表'!$U$148:$U$310,B160)&gt;=2,1,COUNTIF('课表'!$U$148:$U$310,B160))+IF(COUNTIF('课表'!$V$148:$V$310,B160)&gt;=2,1,COUNTIF('课表'!$V$148:$V$310,B160))+IF(COUNTIF('课表'!$W$148:$W$310,B160)&gt;=2,1,COUNTIF('课表'!$W$148:$W$310,B160))+IF(COUNTIF('课表'!$X$148:$X$310,B160)&gt;=2,1,COUNTIF('课表'!$X$148:$X$310,B160)))*2</f>
        <v>0</v>
      </c>
      <c r="M160" s="30">
        <f>(IF(COUNTIF('课表'!$Y$148:$Y$310,B160)&gt;=2,1,COUNTIF('课表'!$Y$148:$Y$310,B160))+IF(COUNTIF('课表'!$Z$148:$Z$310,B160)&gt;=2,1,COUNTIF('课表'!$Z$148:$Z$310,B160))+IF(COUNTIF('课表'!$AA$148:$AA$310,B160)&gt;=2,1,COUNTIF('课表'!$AA$148:$AA$310,B160))+IF(COUNTIF('课表'!$AB$148:$AB$310,B160)&gt;=2,1,COUNTIF('课表'!$AB$148:$AB$310,B160)))*2</f>
        <v>0</v>
      </c>
      <c r="N160" s="30">
        <f t="shared" si="5"/>
        <v>18</v>
      </c>
    </row>
    <row r="161" spans="1:14" ht="19.5" customHeight="1">
      <c r="A161" s="28">
        <v>159</v>
      </c>
      <c r="B161" s="29" t="s">
        <v>995</v>
      </c>
      <c r="C161" s="5" t="str">
        <f>VLOOKUP(B161,'教师基础数据'!$B$2:$G4715,3,FALSE)</f>
        <v>建筑系</v>
      </c>
      <c r="D161" s="5" t="str">
        <f>VLOOKUP(B161,'教师基础数据'!$B$2:$G4715,4,FALSE)</f>
        <v>专职</v>
      </c>
      <c r="E161" s="5" t="str">
        <f>VLOOKUP(B161,'教师基础数据'!$B$2:$G4715,5,FALSE)</f>
        <v>建筑工程技术教研室</v>
      </c>
      <c r="F161" s="28">
        <f t="shared" si="4"/>
        <v>2</v>
      </c>
      <c r="G161" s="30">
        <f>(IF(COUNTIF('课表'!$C$148:$C$310,B161)&gt;=2,1,COUNTIF('课表'!$C$148:$C$310,B161))+IF(COUNTIF('课表'!$D$148:$D$310,B161)&gt;=2,1,COUNTIF('课表'!D$148:$D$310,B161))+IF(COUNTIF('课表'!$E$148:$E$310,B161)&gt;=2,1,COUNTIF('课表'!$E$148:$E$310,B161))+IF(COUNTIF('课表'!$F$148:$F$310,B161)&gt;=2,1,COUNTIF('课表'!$F$148:$F$310,B161)))*2</f>
        <v>0</v>
      </c>
      <c r="H161" s="30">
        <f>(IF(COUNTIF('课表'!$G$148:$G$310,B161)&gt;=2,1,COUNTIF('课表'!$G$148:$G$310,B161))+IF(COUNTIF('课表'!$H$148:$H$310,B161)&gt;=2,1,COUNTIF('课表'!$H$148:$H$310,B161))+IF(COUNTIF('课表'!$I$148:$I$310,B161)&gt;=2,1,COUNTIF('课表'!$I$148:$I$310,B161))+IF(COUNTIF('课表'!$J$148:$J$310,B161)&gt;=2,1,COUNTIF('课表'!$J$148:$J$310,B161)))*2</f>
        <v>0</v>
      </c>
      <c r="I161" s="34">
        <f>(IF(COUNTIF('课表'!$K$148:$K$310,B161)&gt;=2,1,COUNTIF('课表'!$K$148:$K$310,B161))+IF(COUNTIF('课表'!$L$148:$L$310,B161)&gt;=2,1,COUNTIF('课表'!$L$148:$L$310,B161))+IF(COUNTIF('课表'!$M$148:$M$310,B161)&gt;=2,1,COUNTIF('课表'!$M$148:$M$310,B161))+IF(COUNTIF('课表'!$N$148:$N$310,B161)&gt;=2,1,COUNTIF('课表'!$N$148:$N$310,B161)))*2</f>
        <v>4</v>
      </c>
      <c r="J161" s="30">
        <f>(IF(COUNTIF('课表'!$O$148:$O$310,B161)&gt;=2,1,COUNTIF('课表'!$O$148:$O$310,B161))+IF(COUNTIF('课表'!$P$148:$P$310,B161)&gt;=2,1,COUNTIF('课表'!$P$148:$P$310,B161))+IF(COUNTIF('课表'!$Q$148:$Q$310,B161)&gt;=2,1,COUNTIF('课表'!$Q$148:$Q$310,B161))+IF(COUNTIF('课表'!$R$148:$R$310,B161)&gt;=2,1,COUNTIF('课表'!$R$148:$R$310,B161)))*2</f>
        <v>4</v>
      </c>
      <c r="K161" s="30">
        <f>(IF(COUNTIF('课表'!$S$148:$S$310,B161)&gt;=2,1,COUNTIF('课表'!$S$148:$S$310,B161))+IF(COUNTIF('课表'!$T$148:$T$310,B161)&gt;=2,1,COUNTIF('课表'!$T$148:$T$310,B161)))*2</f>
        <v>0</v>
      </c>
      <c r="L161" s="30">
        <f>(IF(COUNTIF('课表'!$U$148:$U$310,B161)&gt;=2,1,COUNTIF('课表'!$U$148:$U$310,B161))+IF(COUNTIF('课表'!$V$148:$V$310,B161)&gt;=2,1,COUNTIF('课表'!$V$148:$V$310,B161))+IF(COUNTIF('课表'!$W$148:$W$310,B161)&gt;=2,1,COUNTIF('课表'!$W$148:$W$310,B161))+IF(COUNTIF('课表'!$X$148:$X$310,B161)&gt;=2,1,COUNTIF('课表'!$X$148:$X$310,B161)))*2</f>
        <v>0</v>
      </c>
      <c r="M161" s="30">
        <f>(IF(COUNTIF('课表'!$Y$148:$Y$310,B161)&gt;=2,1,COUNTIF('课表'!$Y$148:$Y$310,B161))+IF(COUNTIF('课表'!$Z$148:$Z$310,B161)&gt;=2,1,COUNTIF('课表'!$Z$148:$Z$310,B161))+IF(COUNTIF('课表'!$AA$148:$AA$310,B161)&gt;=2,1,COUNTIF('课表'!$AA$148:$AA$310,B161))+IF(COUNTIF('课表'!$AB$148:$AB$310,B161)&gt;=2,1,COUNTIF('课表'!$AB$148:$AB$310,B161)))*2</f>
        <v>0</v>
      </c>
      <c r="N161" s="30">
        <f t="shared" si="5"/>
        <v>8</v>
      </c>
    </row>
    <row r="162" spans="1:14" ht="19.5" customHeight="1">
      <c r="A162" s="28">
        <v>160</v>
      </c>
      <c r="B162" s="29" t="s">
        <v>964</v>
      </c>
      <c r="C162" s="5" t="str">
        <f>VLOOKUP(B162,'教师基础数据'!$B$2:$G4547,3,FALSE)</f>
        <v>建筑系</v>
      </c>
      <c r="D162" s="5" t="str">
        <f>VLOOKUP(B162,'教师基础数据'!$B$2:$G4547,4,FALSE)</f>
        <v>专职</v>
      </c>
      <c r="E162" s="5" t="str">
        <f>VLOOKUP(B162,'教师基础数据'!$B$2:$G4547,5,FALSE)</f>
        <v>建筑工程技术教研室</v>
      </c>
      <c r="F162" s="28">
        <f t="shared" si="4"/>
        <v>5</v>
      </c>
      <c r="G162" s="30">
        <f>(IF(COUNTIF('课表'!$C$148:$C$310,B162)&gt;=2,1,COUNTIF('课表'!$C$148:$C$310,B162))+IF(COUNTIF('课表'!$D$148:$D$310,B162)&gt;=2,1,COUNTIF('课表'!D$148:$D$310,B162))+IF(COUNTIF('课表'!$E$148:$E$310,B162)&gt;=2,1,COUNTIF('课表'!$E$148:$E$310,B162))+IF(COUNTIF('课表'!$F$148:$F$310,B162)&gt;=2,1,COUNTIF('课表'!$F$148:$F$310,B162)))*2</f>
        <v>4</v>
      </c>
      <c r="H162" s="30">
        <f>(IF(COUNTIF('课表'!$G$148:$G$310,B162)&gt;=2,1,COUNTIF('课表'!$G$148:$G$310,B162))+IF(COUNTIF('课表'!$H$148:$H$310,B162)&gt;=2,1,COUNTIF('课表'!$H$148:$H$310,B162))+IF(COUNTIF('课表'!$I$148:$I$310,B162)&gt;=2,1,COUNTIF('课表'!$I$148:$I$310,B162))+IF(COUNTIF('课表'!$J$148:$J$310,B162)&gt;=2,1,COUNTIF('课表'!$J$148:$J$310,B162)))*2</f>
        <v>4</v>
      </c>
      <c r="I162" s="34">
        <f>(IF(COUNTIF('课表'!$K$148:$K$310,B162)&gt;=2,1,COUNTIF('课表'!$K$148:$K$310,B162))+IF(COUNTIF('课表'!$L$148:$L$310,B162)&gt;=2,1,COUNTIF('课表'!$L$148:$L$310,B162))+IF(COUNTIF('课表'!$M$148:$M$310,B162)&gt;=2,1,COUNTIF('课表'!$M$148:$M$310,B162))+IF(COUNTIF('课表'!$N$148:$N$310,B162)&gt;=2,1,COUNTIF('课表'!$N$148:$N$310,B162)))*2</f>
        <v>4</v>
      </c>
      <c r="J162" s="30">
        <f>(IF(COUNTIF('课表'!$O$148:$O$310,B162)&gt;=2,1,COUNTIF('课表'!$O$148:$O$310,B162))+IF(COUNTIF('课表'!$P$148:$P$310,B162)&gt;=2,1,COUNTIF('课表'!$P$148:$P$310,B162))+IF(COUNTIF('课表'!$Q$148:$Q$310,B162)&gt;=2,1,COUNTIF('课表'!$Q$148:$Q$310,B162))+IF(COUNTIF('课表'!$R$148:$R$310,B162)&gt;=2,1,COUNTIF('课表'!$R$148:$R$310,B162)))*2</f>
        <v>4</v>
      </c>
      <c r="K162" s="30">
        <f>(IF(COUNTIF('课表'!$S$148:$S$310,B162)&gt;=2,1,COUNTIF('课表'!$S$148:$S$310,B162))+IF(COUNTIF('课表'!$T$148:$T$310,B162)&gt;=2,1,COUNTIF('课表'!$T$148:$T$310,B162)))*2</f>
        <v>4</v>
      </c>
      <c r="L162" s="30">
        <f>(IF(COUNTIF('课表'!$U$148:$U$310,B162)&gt;=2,1,COUNTIF('课表'!$U$148:$U$310,B162))+IF(COUNTIF('课表'!$V$148:$V$310,B162)&gt;=2,1,COUNTIF('课表'!$V$148:$V$310,B162))+IF(COUNTIF('课表'!$W$148:$W$310,B162)&gt;=2,1,COUNTIF('课表'!$W$148:$W$310,B162))+IF(COUNTIF('课表'!$X$148:$X$310,B162)&gt;=2,1,COUNTIF('课表'!$X$148:$X$310,B162)))*2</f>
        <v>0</v>
      </c>
      <c r="M162" s="30">
        <f>(IF(COUNTIF('课表'!$Y$148:$Y$310,B162)&gt;=2,1,COUNTIF('课表'!$Y$148:$Y$310,B162))+IF(COUNTIF('课表'!$Z$148:$Z$310,B162)&gt;=2,1,COUNTIF('课表'!$Z$148:$Z$310,B162))+IF(COUNTIF('课表'!$AA$148:$AA$310,B162)&gt;=2,1,COUNTIF('课表'!$AA$148:$AA$310,B162))+IF(COUNTIF('课表'!$AB$148:$AB$310,B162)&gt;=2,1,COUNTIF('课表'!$AB$148:$AB$310,B162)))*2</f>
        <v>0</v>
      </c>
      <c r="N162" s="30">
        <f t="shared" si="5"/>
        <v>20</v>
      </c>
    </row>
    <row r="163" spans="1:14" ht="19.5" customHeight="1">
      <c r="A163" s="28">
        <v>161</v>
      </c>
      <c r="B163" s="29" t="s">
        <v>1005</v>
      </c>
      <c r="C163" s="5" t="str">
        <f>VLOOKUP(B163,'教师基础数据'!$B$2:$G4616,3,FALSE)</f>
        <v>建筑系</v>
      </c>
      <c r="D163" s="5" t="str">
        <f>VLOOKUP(B163,'教师基础数据'!$B$2:$G4616,4,FALSE)</f>
        <v>专职</v>
      </c>
      <c r="E163" s="5" t="str">
        <f>VLOOKUP(B163,'教师基础数据'!$B$2:$G4616,5,FALSE)</f>
        <v>建筑工程技术教研室</v>
      </c>
      <c r="F163" s="28">
        <f t="shared" si="4"/>
        <v>3</v>
      </c>
      <c r="G163" s="30">
        <f>(IF(COUNTIF('课表'!$C$148:$C$310,B163)&gt;=2,1,COUNTIF('课表'!$C$148:$C$310,B163))+IF(COUNTIF('课表'!$D$148:$D$310,B163)&gt;=2,1,COUNTIF('课表'!D$148:$D$310,B163))+IF(COUNTIF('课表'!$E$148:$E$310,B163)&gt;=2,1,COUNTIF('课表'!$E$148:$E$310,B163))+IF(COUNTIF('课表'!$F$148:$F$310,B163)&gt;=2,1,COUNTIF('课表'!$F$148:$F$310,B163)))*2</f>
        <v>4</v>
      </c>
      <c r="H163" s="30">
        <f>(IF(COUNTIF('课表'!$G$148:$G$310,B163)&gt;=2,1,COUNTIF('课表'!$G$148:$G$310,B163))+IF(COUNTIF('课表'!$H$148:$H$310,B163)&gt;=2,1,COUNTIF('课表'!$H$148:$H$310,B163))+IF(COUNTIF('课表'!$I$148:$I$310,B163)&gt;=2,1,COUNTIF('课表'!$I$148:$I$310,B163))+IF(COUNTIF('课表'!$J$148:$J$310,B163)&gt;=2,1,COUNTIF('课表'!$J$148:$J$310,B163)))*2</f>
        <v>4</v>
      </c>
      <c r="I163" s="34">
        <f>(IF(COUNTIF('课表'!$K$148:$K$310,B163)&gt;=2,1,COUNTIF('课表'!$K$148:$K$310,B163))+IF(COUNTIF('课表'!$L$148:$L$310,B163)&gt;=2,1,COUNTIF('课表'!$L$148:$L$310,B163))+IF(COUNTIF('课表'!$M$148:$M$310,B163)&gt;=2,1,COUNTIF('课表'!$M$148:$M$310,B163))+IF(COUNTIF('课表'!$N$148:$N$310,B163)&gt;=2,1,COUNTIF('课表'!$N$148:$N$310,B163)))*2</f>
        <v>4</v>
      </c>
      <c r="J163" s="30">
        <f>(IF(COUNTIF('课表'!$O$148:$O$310,B163)&gt;=2,1,COUNTIF('课表'!$O$148:$O$310,B163))+IF(COUNTIF('课表'!$P$148:$P$310,B163)&gt;=2,1,COUNTIF('课表'!$P$148:$P$310,B163))+IF(COUNTIF('课表'!$Q$148:$Q$310,B163)&gt;=2,1,COUNTIF('课表'!$Q$148:$Q$310,B163))+IF(COUNTIF('课表'!$R$148:$R$310,B163)&gt;=2,1,COUNTIF('课表'!$R$148:$R$310,B163)))*2</f>
        <v>0</v>
      </c>
      <c r="K163" s="30">
        <f>(IF(COUNTIF('课表'!$S$148:$S$310,B163)&gt;=2,1,COUNTIF('课表'!$S$148:$S$310,B163))+IF(COUNTIF('课表'!$T$148:$T$310,B163)&gt;=2,1,COUNTIF('课表'!$T$148:$T$310,B163)))*2</f>
        <v>0</v>
      </c>
      <c r="L163" s="30">
        <f>(IF(COUNTIF('课表'!$U$148:$U$310,B163)&gt;=2,1,COUNTIF('课表'!$U$148:$U$310,B163))+IF(COUNTIF('课表'!$V$148:$V$310,B163)&gt;=2,1,COUNTIF('课表'!$V$148:$V$310,B163))+IF(COUNTIF('课表'!$W$148:$W$310,B163)&gt;=2,1,COUNTIF('课表'!$W$148:$W$310,B163))+IF(COUNTIF('课表'!$X$148:$X$310,B163)&gt;=2,1,COUNTIF('课表'!$X$148:$X$310,B163)))*2</f>
        <v>0</v>
      </c>
      <c r="M163" s="30">
        <f>(IF(COUNTIF('课表'!$Y$148:$Y$310,B163)&gt;=2,1,COUNTIF('课表'!$Y$148:$Y$310,B163))+IF(COUNTIF('课表'!$Z$148:$Z$310,B163)&gt;=2,1,COUNTIF('课表'!$Z$148:$Z$310,B163))+IF(COUNTIF('课表'!$AA$148:$AA$310,B163)&gt;=2,1,COUNTIF('课表'!$AA$148:$AA$310,B163))+IF(COUNTIF('课表'!$AB$148:$AB$310,B163)&gt;=2,1,COUNTIF('课表'!$AB$148:$AB$310,B163)))*2</f>
        <v>0</v>
      </c>
      <c r="N163" s="30">
        <f t="shared" si="5"/>
        <v>12</v>
      </c>
    </row>
    <row r="164" spans="1:14" ht="19.5" customHeight="1">
      <c r="A164" s="28">
        <v>162</v>
      </c>
      <c r="B164" s="29" t="s">
        <v>986</v>
      </c>
      <c r="C164" s="5" t="str">
        <f>VLOOKUP(B164,'教师基础数据'!$B$2:$G4689,3,FALSE)</f>
        <v>建筑系</v>
      </c>
      <c r="D164" s="5" t="str">
        <f>VLOOKUP(B164,'教师基础数据'!$B$2:$G4689,4,FALSE)</f>
        <v>专职</v>
      </c>
      <c r="E164" s="5" t="str">
        <f>VLOOKUP(B164,'教师基础数据'!$B$2:$G4689,5,FALSE)</f>
        <v>建筑工程技术教研室</v>
      </c>
      <c r="F164" s="28">
        <f t="shared" si="4"/>
        <v>4</v>
      </c>
      <c r="G164" s="30">
        <f>(IF(COUNTIF('课表'!$C$148:$C$310,B164)&gt;=2,1,COUNTIF('课表'!$C$148:$C$310,B164))+IF(COUNTIF('课表'!$D$148:$D$310,B164)&gt;=2,1,COUNTIF('课表'!D$148:$D$310,B164))+IF(COUNTIF('课表'!$E$148:$E$310,B164)&gt;=2,1,COUNTIF('课表'!$E$148:$E$310,B164))+IF(COUNTIF('课表'!$F$148:$F$310,B164)&gt;=2,1,COUNTIF('课表'!$F$148:$F$310,B164)))*2</f>
        <v>2</v>
      </c>
      <c r="H164" s="30">
        <f>(IF(COUNTIF('课表'!$G$148:$G$310,B164)&gt;=2,1,COUNTIF('课表'!$G$148:$G$310,B164))+IF(COUNTIF('课表'!$H$148:$H$310,B164)&gt;=2,1,COUNTIF('课表'!$H$148:$H$310,B164))+IF(COUNTIF('课表'!$I$148:$I$310,B164)&gt;=2,1,COUNTIF('课表'!$I$148:$I$310,B164))+IF(COUNTIF('课表'!$J$148:$J$310,B164)&gt;=2,1,COUNTIF('课表'!$J$148:$J$310,B164)))*2</f>
        <v>4</v>
      </c>
      <c r="I164" s="34">
        <f>(IF(COUNTIF('课表'!$K$148:$K$310,B164)&gt;=2,1,COUNTIF('课表'!$K$148:$K$310,B164))+IF(COUNTIF('课表'!$L$148:$L$310,B164)&gt;=2,1,COUNTIF('课表'!$L$148:$L$310,B164))+IF(COUNTIF('课表'!$M$148:$M$310,B164)&gt;=2,1,COUNTIF('课表'!$M$148:$M$310,B164))+IF(COUNTIF('课表'!$N$148:$N$310,B164)&gt;=2,1,COUNTIF('课表'!$N$148:$N$310,B164)))*2</f>
        <v>0</v>
      </c>
      <c r="J164" s="30">
        <f>(IF(COUNTIF('课表'!$O$148:$O$310,B164)&gt;=2,1,COUNTIF('课表'!$O$148:$O$310,B164))+IF(COUNTIF('课表'!$P$148:$P$310,B164)&gt;=2,1,COUNTIF('课表'!$P$148:$P$310,B164))+IF(COUNTIF('课表'!$Q$148:$Q$310,B164)&gt;=2,1,COUNTIF('课表'!$Q$148:$Q$310,B164))+IF(COUNTIF('课表'!$R$148:$R$310,B164)&gt;=2,1,COUNTIF('课表'!$R$148:$R$310,B164)))*2</f>
        <v>2</v>
      </c>
      <c r="K164" s="30">
        <f>(IF(COUNTIF('课表'!$S$148:$S$310,B164)&gt;=2,1,COUNTIF('课表'!$S$148:$S$310,B164))+IF(COUNTIF('课表'!$T$148:$T$310,B164)&gt;=2,1,COUNTIF('课表'!$T$148:$T$310,B164)))*2</f>
        <v>4</v>
      </c>
      <c r="L164" s="30">
        <f>(IF(COUNTIF('课表'!$U$148:$U$310,B164)&gt;=2,1,COUNTIF('课表'!$U$148:$U$310,B164))+IF(COUNTIF('课表'!$V$148:$V$310,B164)&gt;=2,1,COUNTIF('课表'!$V$148:$V$310,B164))+IF(COUNTIF('课表'!$W$148:$W$310,B164)&gt;=2,1,COUNTIF('课表'!$W$148:$W$310,B164))+IF(COUNTIF('课表'!$X$148:$X$310,B164)&gt;=2,1,COUNTIF('课表'!$X$148:$X$310,B164)))*2</f>
        <v>0</v>
      </c>
      <c r="M164" s="30">
        <f>(IF(COUNTIF('课表'!$Y$148:$Y$310,B164)&gt;=2,1,COUNTIF('课表'!$Y$148:$Y$310,B164))+IF(COUNTIF('课表'!$Z$148:$Z$310,B164)&gt;=2,1,COUNTIF('课表'!$Z$148:$Z$310,B164))+IF(COUNTIF('课表'!$AA$148:$AA$310,B164)&gt;=2,1,COUNTIF('课表'!$AA$148:$AA$310,B164))+IF(COUNTIF('课表'!$AB$148:$AB$310,B164)&gt;=2,1,COUNTIF('课表'!$AB$148:$AB$310,B164)))*2</f>
        <v>0</v>
      </c>
      <c r="N164" s="30">
        <f t="shared" si="5"/>
        <v>12</v>
      </c>
    </row>
    <row r="165" spans="1:14" ht="19.5" customHeight="1">
      <c r="A165" s="28">
        <v>163</v>
      </c>
      <c r="B165" s="29" t="s">
        <v>974</v>
      </c>
      <c r="C165" s="5" t="str">
        <f>VLOOKUP(B165,'教师基础数据'!$B$2:$G4645,3,FALSE)</f>
        <v>建筑系</v>
      </c>
      <c r="D165" s="5" t="str">
        <f>VLOOKUP(B165,'教师基础数据'!$B$2:$G4645,4,FALSE)</f>
        <v>专职</v>
      </c>
      <c r="E165" s="5" t="str">
        <f>VLOOKUP(B165,'教师基础数据'!$B$2:$G4645,5,FALSE)</f>
        <v>建筑工程技术教研室</v>
      </c>
      <c r="F165" s="28">
        <f t="shared" si="4"/>
        <v>4</v>
      </c>
      <c r="G165" s="30">
        <f>(IF(COUNTIF('课表'!$C$148:$C$310,B165)&gt;=2,1,COUNTIF('课表'!$C$148:$C$310,B165))+IF(COUNTIF('课表'!$D$148:$D$310,B165)&gt;=2,1,COUNTIF('课表'!D$148:$D$310,B165))+IF(COUNTIF('课表'!$E$148:$E$310,B165)&gt;=2,1,COUNTIF('课表'!$E$148:$E$310,B165))+IF(COUNTIF('课表'!$F$148:$F$310,B165)&gt;=2,1,COUNTIF('课表'!$F$148:$F$310,B165)))*2</f>
        <v>4</v>
      </c>
      <c r="H165" s="30">
        <f>(IF(COUNTIF('课表'!$G$148:$G$310,B165)&gt;=2,1,COUNTIF('课表'!$G$148:$G$310,B165))+IF(COUNTIF('课表'!$H$148:$H$310,B165)&gt;=2,1,COUNTIF('课表'!$H$148:$H$310,B165))+IF(COUNTIF('课表'!$I$148:$I$310,B165)&gt;=2,1,COUNTIF('课表'!$I$148:$I$310,B165))+IF(COUNTIF('课表'!$J$148:$J$310,B165)&gt;=2,1,COUNTIF('课表'!$J$148:$J$310,B165)))*2</f>
        <v>0</v>
      </c>
      <c r="I165" s="34">
        <f>(IF(COUNTIF('课表'!$K$148:$K$310,B165)&gt;=2,1,COUNTIF('课表'!$K$148:$K$310,B165))+IF(COUNTIF('课表'!$L$148:$L$310,B165)&gt;=2,1,COUNTIF('课表'!$L$148:$L$310,B165))+IF(COUNTIF('课表'!$M$148:$M$310,B165)&gt;=2,1,COUNTIF('课表'!$M$148:$M$310,B165))+IF(COUNTIF('课表'!$N$148:$N$310,B165)&gt;=2,1,COUNTIF('课表'!$N$148:$N$310,B165)))*2</f>
        <v>6</v>
      </c>
      <c r="J165" s="30">
        <f>(IF(COUNTIF('课表'!$O$148:$O$310,B165)&gt;=2,1,COUNTIF('课表'!$O$148:$O$310,B165))+IF(COUNTIF('课表'!$P$148:$P$310,B165)&gt;=2,1,COUNTIF('课表'!$P$148:$P$310,B165))+IF(COUNTIF('课表'!$Q$148:$Q$310,B165)&gt;=2,1,COUNTIF('课表'!$Q$148:$Q$310,B165))+IF(COUNTIF('课表'!$R$148:$R$310,B165)&gt;=2,1,COUNTIF('课表'!$R$148:$R$310,B165)))*2</f>
        <v>4</v>
      </c>
      <c r="K165" s="30">
        <f>(IF(COUNTIF('课表'!$S$148:$S$310,B165)&gt;=2,1,COUNTIF('课表'!$S$148:$S$310,B165))+IF(COUNTIF('课表'!$T$148:$T$310,B165)&gt;=2,1,COUNTIF('课表'!$T$148:$T$310,B165)))*2</f>
        <v>4</v>
      </c>
      <c r="L165" s="30">
        <f>(IF(COUNTIF('课表'!$U$148:$U$310,B165)&gt;=2,1,COUNTIF('课表'!$U$148:$U$310,B165))+IF(COUNTIF('课表'!$V$148:$V$310,B165)&gt;=2,1,COUNTIF('课表'!$V$148:$V$310,B165))+IF(COUNTIF('课表'!$W$148:$W$310,B165)&gt;=2,1,COUNTIF('课表'!$W$148:$W$310,B165))+IF(COUNTIF('课表'!$X$148:$X$310,B165)&gt;=2,1,COUNTIF('课表'!$X$148:$X$310,B165)))*2</f>
        <v>0</v>
      </c>
      <c r="M165" s="30">
        <f>(IF(COUNTIF('课表'!$Y$148:$Y$310,B165)&gt;=2,1,COUNTIF('课表'!$Y$148:$Y$310,B165))+IF(COUNTIF('课表'!$Z$148:$Z$310,B165)&gt;=2,1,COUNTIF('课表'!$Z$148:$Z$310,B165))+IF(COUNTIF('课表'!$AA$148:$AA$310,B165)&gt;=2,1,COUNTIF('课表'!$AA$148:$AA$310,B165))+IF(COUNTIF('课表'!$AB$148:$AB$310,B165)&gt;=2,1,COUNTIF('课表'!$AB$148:$AB$310,B165)))*2</f>
        <v>0</v>
      </c>
      <c r="N165" s="30">
        <f t="shared" si="5"/>
        <v>18</v>
      </c>
    </row>
    <row r="166" spans="1:14" ht="19.5" customHeight="1">
      <c r="A166" s="28">
        <v>164</v>
      </c>
      <c r="B166" s="29" t="s">
        <v>1009</v>
      </c>
      <c r="C166" s="5" t="str">
        <f>VLOOKUP(B166,'教师基础数据'!$B$2:$G4668,3,FALSE)</f>
        <v>建筑系</v>
      </c>
      <c r="D166" s="5" t="str">
        <f>VLOOKUP(B166,'教师基础数据'!$B$2:$G4668,4,FALSE)</f>
        <v>专职</v>
      </c>
      <c r="E166" s="5" t="str">
        <f>VLOOKUP(B166,'教师基础数据'!$B$2:$G4668,5,FALSE)</f>
        <v>建筑工程技术教研室</v>
      </c>
      <c r="F166" s="28">
        <f t="shared" si="4"/>
        <v>3</v>
      </c>
      <c r="G166" s="30">
        <f>(IF(COUNTIF('课表'!$C$148:$C$310,B166)&gt;=2,1,COUNTIF('课表'!$C$148:$C$310,B166))+IF(COUNTIF('课表'!$D$148:$D$310,B166)&gt;=2,1,COUNTIF('课表'!D$148:$D$310,B166))+IF(COUNTIF('课表'!$E$148:$E$310,B166)&gt;=2,1,COUNTIF('课表'!$E$148:$E$310,B166))+IF(COUNTIF('课表'!$F$148:$F$310,B166)&gt;=2,1,COUNTIF('课表'!$F$148:$F$310,B166)))*2</f>
        <v>6</v>
      </c>
      <c r="H166" s="30">
        <f>(IF(COUNTIF('课表'!$G$148:$G$310,B166)&gt;=2,1,COUNTIF('课表'!$G$148:$G$310,B166))+IF(COUNTIF('课表'!$H$148:$H$310,B166)&gt;=2,1,COUNTIF('课表'!$H$148:$H$310,B166))+IF(COUNTIF('课表'!$I$148:$I$310,B166)&gt;=2,1,COUNTIF('课表'!$I$148:$I$310,B166))+IF(COUNTIF('课表'!$J$148:$J$310,B166)&gt;=2,1,COUNTIF('课表'!$J$148:$J$310,B166)))*2</f>
        <v>4</v>
      </c>
      <c r="I166" s="34">
        <f>(IF(COUNTIF('课表'!$K$148:$K$310,B166)&gt;=2,1,COUNTIF('课表'!$K$148:$K$310,B166))+IF(COUNTIF('课表'!$L$148:$L$310,B166)&gt;=2,1,COUNTIF('课表'!$L$148:$L$310,B166))+IF(COUNTIF('课表'!$M$148:$M$310,B166)&gt;=2,1,COUNTIF('课表'!$M$148:$M$310,B166))+IF(COUNTIF('课表'!$N$148:$N$310,B166)&gt;=2,1,COUNTIF('课表'!$N$148:$N$310,B166)))*2</f>
        <v>0</v>
      </c>
      <c r="J166" s="30">
        <f>(IF(COUNTIF('课表'!$O$148:$O$310,B166)&gt;=2,1,COUNTIF('课表'!$O$148:$O$310,B166))+IF(COUNTIF('课表'!$P$148:$P$310,B166)&gt;=2,1,COUNTIF('课表'!$P$148:$P$310,B166))+IF(COUNTIF('课表'!$Q$148:$Q$310,B166)&gt;=2,1,COUNTIF('课表'!$Q$148:$Q$310,B166))+IF(COUNTIF('课表'!$R$148:$R$310,B166)&gt;=2,1,COUNTIF('课表'!$R$148:$R$310,B166)))*2</f>
        <v>4</v>
      </c>
      <c r="K166" s="30">
        <f>(IF(COUNTIF('课表'!$S$148:$S$310,B166)&gt;=2,1,COUNTIF('课表'!$S$148:$S$310,B166))+IF(COUNTIF('课表'!$T$148:$T$310,B166)&gt;=2,1,COUNTIF('课表'!$T$148:$T$310,B166)))*2</f>
        <v>0</v>
      </c>
      <c r="L166" s="30">
        <f>(IF(COUNTIF('课表'!$U$148:$U$310,B166)&gt;=2,1,COUNTIF('课表'!$U$148:$U$310,B166))+IF(COUNTIF('课表'!$V$148:$V$310,B166)&gt;=2,1,COUNTIF('课表'!$V$148:$V$310,B166))+IF(COUNTIF('课表'!$W$148:$W$310,B166)&gt;=2,1,COUNTIF('课表'!$W$148:$W$310,B166))+IF(COUNTIF('课表'!$X$148:$X$310,B166)&gt;=2,1,COUNTIF('课表'!$X$148:$X$310,B166)))*2</f>
        <v>0</v>
      </c>
      <c r="M166" s="30">
        <f>(IF(COUNTIF('课表'!$Y$148:$Y$310,B166)&gt;=2,1,COUNTIF('课表'!$Y$148:$Y$310,B166))+IF(COUNTIF('课表'!$Z$148:$Z$310,B166)&gt;=2,1,COUNTIF('课表'!$Z$148:$Z$310,B166))+IF(COUNTIF('课表'!$AA$148:$AA$310,B166)&gt;=2,1,COUNTIF('课表'!$AA$148:$AA$310,B166))+IF(COUNTIF('课表'!$AB$148:$AB$310,B166)&gt;=2,1,COUNTIF('课表'!$AB$148:$AB$310,B166)))*2</f>
        <v>0</v>
      </c>
      <c r="N166" s="30">
        <f t="shared" si="5"/>
        <v>14</v>
      </c>
    </row>
    <row r="167" spans="1:14" ht="19.5" customHeight="1">
      <c r="A167" s="28">
        <v>165</v>
      </c>
      <c r="B167" s="29" t="s">
        <v>969</v>
      </c>
      <c r="C167" s="5" t="str">
        <f>VLOOKUP(B167,'教师基础数据'!$B$2:$G4725,3,FALSE)</f>
        <v>建筑系</v>
      </c>
      <c r="D167" s="5" t="str">
        <f>VLOOKUP(B167,'教师基础数据'!$B$2:$G4725,4,FALSE)</f>
        <v>专职</v>
      </c>
      <c r="E167" s="5" t="str">
        <f>VLOOKUP(B167,'教师基础数据'!$B$2:$G4725,5,FALSE)</f>
        <v>建筑工程技术教研室</v>
      </c>
      <c r="F167" s="28">
        <f t="shared" si="4"/>
        <v>2</v>
      </c>
      <c r="G167" s="30">
        <f>(IF(COUNTIF('课表'!$C$148:$C$310,B167)&gt;=2,1,COUNTIF('课表'!$C$148:$C$310,B167))+IF(COUNTIF('课表'!$D$148:$D$310,B167)&gt;=2,1,COUNTIF('课表'!D$148:$D$310,B167))+IF(COUNTIF('课表'!$E$148:$E$310,B167)&gt;=2,1,COUNTIF('课表'!$E$148:$E$310,B167))+IF(COUNTIF('课表'!$F$148:$F$310,B167)&gt;=2,1,COUNTIF('课表'!$F$148:$F$310,B167)))*2</f>
        <v>4</v>
      </c>
      <c r="H167" s="30">
        <f>(IF(COUNTIF('课表'!$G$148:$G$310,B167)&gt;=2,1,COUNTIF('课表'!$G$148:$G$310,B167))+IF(COUNTIF('课表'!$H$148:$H$310,B167)&gt;=2,1,COUNTIF('课表'!$H$148:$H$310,B167))+IF(COUNTIF('课表'!$I$148:$I$310,B167)&gt;=2,1,COUNTIF('课表'!$I$148:$I$310,B167))+IF(COUNTIF('课表'!$J$148:$J$310,B167)&gt;=2,1,COUNTIF('课表'!$J$148:$J$310,B167)))*2</f>
        <v>0</v>
      </c>
      <c r="I167" s="34">
        <f>(IF(COUNTIF('课表'!$K$148:$K$310,B167)&gt;=2,1,COUNTIF('课表'!$K$148:$K$310,B167))+IF(COUNTIF('课表'!$L$148:$L$310,B167)&gt;=2,1,COUNTIF('课表'!$L$148:$L$310,B167))+IF(COUNTIF('课表'!$M$148:$M$310,B167)&gt;=2,1,COUNTIF('课表'!$M$148:$M$310,B167))+IF(COUNTIF('课表'!$N$148:$N$310,B167)&gt;=2,1,COUNTIF('课表'!$N$148:$N$310,B167)))*2</f>
        <v>4</v>
      </c>
      <c r="J167" s="30">
        <f>(IF(COUNTIF('课表'!$O$148:$O$310,B167)&gt;=2,1,COUNTIF('课表'!$O$148:$O$310,B167))+IF(COUNTIF('课表'!$P$148:$P$310,B167)&gt;=2,1,COUNTIF('课表'!$P$148:$P$310,B167))+IF(COUNTIF('课表'!$Q$148:$Q$310,B167)&gt;=2,1,COUNTIF('课表'!$Q$148:$Q$310,B167))+IF(COUNTIF('课表'!$R$148:$R$310,B167)&gt;=2,1,COUNTIF('课表'!$R$148:$R$310,B167)))*2</f>
        <v>0</v>
      </c>
      <c r="K167" s="30">
        <f>(IF(COUNTIF('课表'!$S$148:$S$310,B167)&gt;=2,1,COUNTIF('课表'!$S$148:$S$310,B167))+IF(COUNTIF('课表'!$T$148:$T$310,B167)&gt;=2,1,COUNTIF('课表'!$T$148:$T$310,B167)))*2</f>
        <v>0</v>
      </c>
      <c r="L167" s="30">
        <f>(IF(COUNTIF('课表'!$U$148:$U$310,B167)&gt;=2,1,COUNTIF('课表'!$U$148:$U$310,B167))+IF(COUNTIF('课表'!$V$148:$V$310,B167)&gt;=2,1,COUNTIF('课表'!$V$148:$V$310,B167))+IF(COUNTIF('课表'!$W$148:$W$310,B167)&gt;=2,1,COUNTIF('课表'!$W$148:$W$310,B167))+IF(COUNTIF('课表'!$X$148:$X$310,B167)&gt;=2,1,COUNTIF('课表'!$X$148:$X$310,B167)))*2</f>
        <v>0</v>
      </c>
      <c r="M167" s="30">
        <f>(IF(COUNTIF('课表'!$Y$148:$Y$310,B167)&gt;=2,1,COUNTIF('课表'!$Y$148:$Y$310,B167))+IF(COUNTIF('课表'!$Z$148:$Z$310,B167)&gt;=2,1,COUNTIF('课表'!$Z$148:$Z$310,B167))+IF(COUNTIF('课表'!$AA$148:$AA$310,B167)&gt;=2,1,COUNTIF('课表'!$AA$148:$AA$310,B167))+IF(COUNTIF('课表'!$AB$148:$AB$310,B167)&gt;=2,1,COUNTIF('课表'!$AB$148:$AB$310,B167)))*2</f>
        <v>0</v>
      </c>
      <c r="N167" s="30">
        <f t="shared" si="5"/>
        <v>8</v>
      </c>
    </row>
    <row r="168" spans="1:14" ht="19.5" customHeight="1">
      <c r="A168" s="28">
        <v>166</v>
      </c>
      <c r="B168" s="29" t="s">
        <v>999</v>
      </c>
      <c r="C168" s="5" t="str">
        <f>VLOOKUP(B168,'教师基础数据'!$B$2:$G4529,3,FALSE)</f>
        <v>建筑系</v>
      </c>
      <c r="D168" s="5" t="str">
        <f>VLOOKUP(B168,'教师基础数据'!$B$2:$G4529,4,FALSE)</f>
        <v>专职</v>
      </c>
      <c r="E168" s="5" t="str">
        <f>VLOOKUP(B168,'教师基础数据'!$B$2:$G4529,5,FALSE)</f>
        <v>建筑工程技术教研室</v>
      </c>
      <c r="F168" s="28">
        <f t="shared" si="4"/>
        <v>3</v>
      </c>
      <c r="G168" s="30">
        <f>(IF(COUNTIF('课表'!$C$148:$C$310,B168)&gt;=2,1,COUNTIF('课表'!$C$148:$C$310,B168))+IF(COUNTIF('课表'!$D$148:$D$310,B168)&gt;=2,1,COUNTIF('课表'!D$148:$D$310,B168))+IF(COUNTIF('课表'!$E$148:$E$310,B168)&gt;=2,1,COUNTIF('课表'!$E$148:$E$310,B168))+IF(COUNTIF('课表'!$F$148:$F$310,B168)&gt;=2,1,COUNTIF('课表'!$F$148:$F$310,B168)))*2</f>
        <v>4</v>
      </c>
      <c r="H168" s="30">
        <f>(IF(COUNTIF('课表'!$G$148:$G$310,B168)&gt;=2,1,COUNTIF('课表'!$G$148:$G$310,B168))+IF(COUNTIF('课表'!$H$148:$H$310,B168)&gt;=2,1,COUNTIF('课表'!$H$148:$H$310,B168))+IF(COUNTIF('课表'!$I$148:$I$310,B168)&gt;=2,1,COUNTIF('课表'!$I$148:$I$310,B168))+IF(COUNTIF('课表'!$J$148:$J$310,B168)&gt;=2,1,COUNTIF('课表'!$J$148:$J$310,B168)))*2</f>
        <v>4</v>
      </c>
      <c r="I168" s="34">
        <f>(IF(COUNTIF('课表'!$K$148:$K$310,B168)&gt;=2,1,COUNTIF('课表'!$K$148:$K$310,B168))+IF(COUNTIF('课表'!$L$148:$L$310,B168)&gt;=2,1,COUNTIF('课表'!$L$148:$L$310,B168))+IF(COUNTIF('课表'!$M$148:$M$310,B168)&gt;=2,1,COUNTIF('课表'!$M$148:$M$310,B168))+IF(COUNTIF('课表'!$N$148:$N$310,B168)&gt;=2,1,COUNTIF('课表'!$N$148:$N$310,B168)))*2</f>
        <v>4</v>
      </c>
      <c r="J168" s="30">
        <f>(IF(COUNTIF('课表'!$O$148:$O$310,B168)&gt;=2,1,COUNTIF('课表'!$O$148:$O$310,B168))+IF(COUNTIF('课表'!$P$148:$P$310,B168)&gt;=2,1,COUNTIF('课表'!$P$148:$P$310,B168))+IF(COUNTIF('课表'!$Q$148:$Q$310,B168)&gt;=2,1,COUNTIF('课表'!$Q$148:$Q$310,B168))+IF(COUNTIF('课表'!$R$148:$R$310,B168)&gt;=2,1,COUNTIF('课表'!$R$148:$R$310,B168)))*2</f>
        <v>0</v>
      </c>
      <c r="K168" s="30">
        <f>(IF(COUNTIF('课表'!$S$148:$S$310,B168)&gt;=2,1,COUNTIF('课表'!$S$148:$S$310,B168))+IF(COUNTIF('课表'!$T$148:$T$310,B168)&gt;=2,1,COUNTIF('课表'!$T$148:$T$310,B168)))*2</f>
        <v>0</v>
      </c>
      <c r="L168" s="30">
        <f>(IF(COUNTIF('课表'!$U$148:$U$310,B168)&gt;=2,1,COUNTIF('课表'!$U$148:$U$310,B168))+IF(COUNTIF('课表'!$V$148:$V$310,B168)&gt;=2,1,COUNTIF('课表'!$V$148:$V$310,B168))+IF(COUNTIF('课表'!$W$148:$W$310,B168)&gt;=2,1,COUNTIF('课表'!$W$148:$W$310,B168))+IF(COUNTIF('课表'!$X$148:$X$310,B168)&gt;=2,1,COUNTIF('课表'!$X$148:$X$310,B168)))*2</f>
        <v>0</v>
      </c>
      <c r="M168" s="30">
        <f>(IF(COUNTIF('课表'!$Y$148:$Y$310,B168)&gt;=2,1,COUNTIF('课表'!$Y$148:$Y$310,B168))+IF(COUNTIF('课表'!$Z$148:$Z$310,B168)&gt;=2,1,COUNTIF('课表'!$Z$148:$Z$310,B168))+IF(COUNTIF('课表'!$AA$148:$AA$310,B168)&gt;=2,1,COUNTIF('课表'!$AA$148:$AA$310,B168))+IF(COUNTIF('课表'!$AB$148:$AB$310,B168)&gt;=2,1,COUNTIF('课表'!$AB$148:$AB$310,B168)))*2</f>
        <v>0</v>
      </c>
      <c r="N168" s="30">
        <f t="shared" si="5"/>
        <v>12</v>
      </c>
    </row>
    <row r="169" spans="1:14" ht="19.5" customHeight="1">
      <c r="A169" s="28">
        <v>167</v>
      </c>
      <c r="B169" s="29" t="s">
        <v>982</v>
      </c>
      <c r="C169" s="5" t="str">
        <f>VLOOKUP(B169,'教师基础数据'!$B$2:$G4717,3,FALSE)</f>
        <v>建筑系</v>
      </c>
      <c r="D169" s="5" t="str">
        <f>VLOOKUP(B169,'教师基础数据'!$B$2:$G4717,4,FALSE)</f>
        <v>专职</v>
      </c>
      <c r="E169" s="5" t="str">
        <f>VLOOKUP(B169,'教师基础数据'!$B$2:$G4717,5,FALSE)</f>
        <v>建筑工程技术教研室</v>
      </c>
      <c r="F169" s="28">
        <f t="shared" si="4"/>
        <v>4</v>
      </c>
      <c r="G169" s="30">
        <f>(IF(COUNTIF('课表'!$C$148:$C$310,B169)&gt;=2,1,COUNTIF('课表'!$C$148:$C$310,B169))+IF(COUNTIF('课表'!$D$148:$D$310,B169)&gt;=2,1,COUNTIF('课表'!D$148:$D$310,B169))+IF(COUNTIF('课表'!$E$148:$E$310,B169)&gt;=2,1,COUNTIF('课表'!$E$148:$E$310,B169))+IF(COUNTIF('课表'!$F$148:$F$310,B169)&gt;=2,1,COUNTIF('课表'!$F$148:$F$310,B169)))*2</f>
        <v>0</v>
      </c>
      <c r="H169" s="30">
        <f>(IF(COUNTIF('课表'!$G$148:$G$310,B169)&gt;=2,1,COUNTIF('课表'!$G$148:$G$310,B169))+IF(COUNTIF('课表'!$H$148:$H$310,B169)&gt;=2,1,COUNTIF('课表'!$H$148:$H$310,B169))+IF(COUNTIF('课表'!$I$148:$I$310,B169)&gt;=2,1,COUNTIF('课表'!$I$148:$I$310,B169))+IF(COUNTIF('课表'!$J$148:$J$310,B169)&gt;=2,1,COUNTIF('课表'!$J$148:$J$310,B169)))*2</f>
        <v>6</v>
      </c>
      <c r="I169" s="34">
        <f>(IF(COUNTIF('课表'!$K$148:$K$310,B169)&gt;=2,1,COUNTIF('课表'!$K$148:$K$310,B169))+IF(COUNTIF('课表'!$L$148:$L$310,B169)&gt;=2,1,COUNTIF('课表'!$L$148:$L$310,B169))+IF(COUNTIF('课表'!$M$148:$M$310,B169)&gt;=2,1,COUNTIF('课表'!$M$148:$M$310,B169))+IF(COUNTIF('课表'!$N$148:$N$310,B169)&gt;=2,1,COUNTIF('课表'!$N$148:$N$310,B169)))*2</f>
        <v>4</v>
      </c>
      <c r="J169" s="30">
        <f>(IF(COUNTIF('课表'!$O$148:$O$310,B169)&gt;=2,1,COUNTIF('课表'!$O$148:$O$310,B169))+IF(COUNTIF('课表'!$P$148:$P$310,B169)&gt;=2,1,COUNTIF('课表'!$P$148:$P$310,B169))+IF(COUNTIF('课表'!$Q$148:$Q$310,B169)&gt;=2,1,COUNTIF('课表'!$Q$148:$Q$310,B169))+IF(COUNTIF('课表'!$R$148:$R$310,B169)&gt;=2,1,COUNTIF('课表'!$R$148:$R$310,B169)))*2</f>
        <v>0</v>
      </c>
      <c r="K169" s="30">
        <f>(IF(COUNTIF('课表'!$S$148:$S$310,B169)&gt;=2,1,COUNTIF('课表'!$S$148:$S$310,B169))+IF(COUNTIF('课表'!$T$148:$T$310,B169)&gt;=2,1,COUNTIF('课表'!$T$148:$T$310,B169)))*2</f>
        <v>4</v>
      </c>
      <c r="L169" s="30">
        <f>(IF(COUNTIF('课表'!$U$148:$U$310,B169)&gt;=2,1,COUNTIF('课表'!$U$148:$U$310,B169))+IF(COUNTIF('课表'!$V$148:$V$310,B169)&gt;=2,1,COUNTIF('课表'!$V$148:$V$310,B169))+IF(COUNTIF('课表'!$W$148:$W$310,B169)&gt;=2,1,COUNTIF('课表'!$W$148:$W$310,B169))+IF(COUNTIF('课表'!$X$148:$X$310,B169)&gt;=2,1,COUNTIF('课表'!$X$148:$X$310,B169)))*2</f>
        <v>6</v>
      </c>
      <c r="M169" s="30">
        <f>(IF(COUNTIF('课表'!$Y$148:$Y$310,B169)&gt;=2,1,COUNTIF('课表'!$Y$148:$Y$310,B169))+IF(COUNTIF('课表'!$Z$148:$Z$310,B169)&gt;=2,1,COUNTIF('课表'!$Z$148:$Z$310,B169))+IF(COUNTIF('课表'!$AA$148:$AA$310,B169)&gt;=2,1,COUNTIF('课表'!$AA$148:$AA$310,B169))+IF(COUNTIF('课表'!$AB$148:$AB$310,B169)&gt;=2,1,COUNTIF('课表'!$AB$148:$AB$310,B169)))*2</f>
        <v>0</v>
      </c>
      <c r="N169" s="30">
        <f t="shared" si="5"/>
        <v>20</v>
      </c>
    </row>
    <row r="170" spans="1:14" ht="19.5" customHeight="1">
      <c r="A170" s="28">
        <v>168</v>
      </c>
      <c r="B170" s="29" t="s">
        <v>1012</v>
      </c>
      <c r="C170" s="5" t="str">
        <f>VLOOKUP(B170,'教师基础数据'!$B$2:$G4456,3,FALSE)</f>
        <v>建筑系</v>
      </c>
      <c r="D170" s="5" t="str">
        <f>VLOOKUP(B170,'教师基础数据'!$B$2:$G4456,4,FALSE)</f>
        <v>兼职</v>
      </c>
      <c r="E170" s="5" t="str">
        <f>VLOOKUP(B170,'教师基础数据'!$B$2:$G4456,5,FALSE)</f>
        <v>建筑工程技术教研室</v>
      </c>
      <c r="F170" s="28">
        <f t="shared" si="4"/>
        <v>4</v>
      </c>
      <c r="G170" s="30">
        <f>(IF(COUNTIF('课表'!$C$148:$C$310,B170)&gt;=2,1,COUNTIF('课表'!$C$148:$C$310,B170))+IF(COUNTIF('课表'!$D$148:$D$310,B170)&gt;=2,1,COUNTIF('课表'!D$148:$D$310,B170))+IF(COUNTIF('课表'!$E$148:$E$310,B170)&gt;=2,1,COUNTIF('课表'!$E$148:$E$310,B170))+IF(COUNTIF('课表'!$F$148:$F$310,B170)&gt;=2,1,COUNTIF('课表'!$F$148:$F$310,B170)))*2</f>
        <v>0</v>
      </c>
      <c r="H170" s="30">
        <f>(IF(COUNTIF('课表'!$G$148:$G$310,B170)&gt;=2,1,COUNTIF('课表'!$G$148:$G$310,B170))+IF(COUNTIF('课表'!$H$148:$H$310,B170)&gt;=2,1,COUNTIF('课表'!$H$148:$H$310,B170))+IF(COUNTIF('课表'!$I$148:$I$310,B170)&gt;=2,1,COUNTIF('课表'!$I$148:$I$310,B170))+IF(COUNTIF('课表'!$J$148:$J$310,B170)&gt;=2,1,COUNTIF('课表'!$J$148:$J$310,B170)))*2</f>
        <v>4</v>
      </c>
      <c r="I170" s="34">
        <f>(IF(COUNTIF('课表'!$K$148:$K$310,B170)&gt;=2,1,COUNTIF('课表'!$K$148:$K$310,B170))+IF(COUNTIF('课表'!$L$148:$L$310,B170)&gt;=2,1,COUNTIF('课表'!$L$148:$L$310,B170))+IF(COUNTIF('课表'!$M$148:$M$310,B170)&gt;=2,1,COUNTIF('课表'!$M$148:$M$310,B170))+IF(COUNTIF('课表'!$N$148:$N$310,B170)&gt;=2,1,COUNTIF('课表'!$N$148:$N$310,B170)))*2</f>
        <v>2</v>
      </c>
      <c r="J170" s="30">
        <f>(IF(COUNTIF('课表'!$O$148:$O$310,B170)&gt;=2,1,COUNTIF('课表'!$O$148:$O$310,B170))+IF(COUNTIF('课表'!$P$148:$P$310,B170)&gt;=2,1,COUNTIF('课表'!$P$148:$P$310,B170))+IF(COUNTIF('课表'!$Q$148:$Q$310,B170)&gt;=2,1,COUNTIF('课表'!$Q$148:$Q$310,B170))+IF(COUNTIF('课表'!$R$148:$R$310,B170)&gt;=2,1,COUNTIF('课表'!$R$148:$R$310,B170)))*2</f>
        <v>2</v>
      </c>
      <c r="K170" s="30">
        <f>(IF(COUNTIF('课表'!$S$148:$S$310,B170)&gt;=2,1,COUNTIF('课表'!$S$148:$S$310,B170))+IF(COUNTIF('课表'!$T$148:$T$310,B170)&gt;=2,1,COUNTIF('课表'!$T$148:$T$310,B170)))*2</f>
        <v>2</v>
      </c>
      <c r="L170" s="30">
        <f>(IF(COUNTIF('课表'!$U$148:$U$310,B170)&gt;=2,1,COUNTIF('课表'!$U$148:$U$310,B170))+IF(COUNTIF('课表'!$V$148:$V$310,B170)&gt;=2,1,COUNTIF('课表'!$V$148:$V$310,B170))+IF(COUNTIF('课表'!$W$148:$W$310,B170)&gt;=2,1,COUNTIF('课表'!$W$148:$W$310,B170))+IF(COUNTIF('课表'!$X$148:$X$310,B170)&gt;=2,1,COUNTIF('课表'!$X$148:$X$310,B170)))*2</f>
        <v>0</v>
      </c>
      <c r="M170" s="30">
        <f>(IF(COUNTIF('课表'!$Y$148:$Y$310,B170)&gt;=2,1,COUNTIF('课表'!$Y$148:$Y$310,B170))+IF(COUNTIF('课表'!$Z$148:$Z$310,B170)&gt;=2,1,COUNTIF('课表'!$Z$148:$Z$310,B170))+IF(COUNTIF('课表'!$AA$148:$AA$310,B170)&gt;=2,1,COUNTIF('课表'!$AA$148:$AA$310,B170))+IF(COUNTIF('课表'!$AB$148:$AB$310,B170)&gt;=2,1,COUNTIF('课表'!$AB$148:$AB$310,B170)))*2</f>
        <v>0</v>
      </c>
      <c r="N170" s="30">
        <f t="shared" si="5"/>
        <v>10</v>
      </c>
    </row>
    <row r="171" spans="1:14" ht="19.5" customHeight="1">
      <c r="A171" s="28">
        <v>169</v>
      </c>
      <c r="B171" s="29" t="s">
        <v>987</v>
      </c>
      <c r="C171" s="5" t="str">
        <f>VLOOKUP(B171,'教师基础数据'!$B$2:$G4465,3,FALSE)</f>
        <v>建筑系</v>
      </c>
      <c r="D171" s="5" t="str">
        <f>VLOOKUP(B171,'教师基础数据'!$B$2:$G4465,4,FALSE)</f>
        <v>兼职</v>
      </c>
      <c r="E171" s="5" t="str">
        <f>VLOOKUP(B171,'教师基础数据'!$B$2:$G4465,5,FALSE)</f>
        <v>建筑工程技术教研室</v>
      </c>
      <c r="F171" s="28">
        <f t="shared" si="4"/>
        <v>4</v>
      </c>
      <c r="G171" s="30">
        <f>(IF(COUNTIF('课表'!$C$148:$C$310,B171)&gt;=2,1,COUNTIF('课表'!$C$148:$C$310,B171))+IF(COUNTIF('课表'!$D$148:$D$310,B171)&gt;=2,1,COUNTIF('课表'!D$148:$D$310,B171))+IF(COUNTIF('课表'!$E$148:$E$310,B171)&gt;=2,1,COUNTIF('课表'!$E$148:$E$310,B171))+IF(COUNTIF('课表'!$F$148:$F$310,B171)&gt;=2,1,COUNTIF('课表'!$F$148:$F$310,B171)))*2</f>
        <v>2</v>
      </c>
      <c r="H171" s="30">
        <f>(IF(COUNTIF('课表'!$G$148:$G$310,B171)&gt;=2,1,COUNTIF('课表'!$G$148:$G$310,B171))+IF(COUNTIF('课表'!$H$148:$H$310,B171)&gt;=2,1,COUNTIF('课表'!$H$148:$H$310,B171))+IF(COUNTIF('课表'!$I$148:$I$310,B171)&gt;=2,1,COUNTIF('课表'!$I$148:$I$310,B171))+IF(COUNTIF('课表'!$J$148:$J$310,B171)&gt;=2,1,COUNTIF('课表'!$J$148:$J$310,B171)))*2</f>
        <v>6</v>
      </c>
      <c r="I171" s="34">
        <f>(IF(COUNTIF('课表'!$K$148:$K$310,B171)&gt;=2,1,COUNTIF('课表'!$K$148:$K$310,B171))+IF(COUNTIF('课表'!$L$148:$L$310,B171)&gt;=2,1,COUNTIF('课表'!$L$148:$L$310,B171))+IF(COUNTIF('课表'!$M$148:$M$310,B171)&gt;=2,1,COUNTIF('课表'!$M$148:$M$310,B171))+IF(COUNTIF('课表'!$N$148:$N$310,B171)&gt;=2,1,COUNTIF('课表'!$N$148:$N$310,B171)))*2</f>
        <v>0</v>
      </c>
      <c r="J171" s="30">
        <f>(IF(COUNTIF('课表'!$O$148:$O$310,B171)&gt;=2,1,COUNTIF('课表'!$O$148:$O$310,B171))+IF(COUNTIF('课表'!$P$148:$P$310,B171)&gt;=2,1,COUNTIF('课表'!$P$148:$P$310,B171))+IF(COUNTIF('课表'!$Q$148:$Q$310,B171)&gt;=2,1,COUNTIF('课表'!$Q$148:$Q$310,B171))+IF(COUNTIF('课表'!$R$148:$R$310,B171)&gt;=2,1,COUNTIF('课表'!$R$148:$R$310,B171)))*2</f>
        <v>4</v>
      </c>
      <c r="K171" s="30">
        <f>(IF(COUNTIF('课表'!$S$148:$S$310,B171)&gt;=2,1,COUNTIF('课表'!$S$148:$S$310,B171))+IF(COUNTIF('课表'!$T$148:$T$310,B171)&gt;=2,1,COUNTIF('课表'!$T$148:$T$310,B171)))*2</f>
        <v>0</v>
      </c>
      <c r="L171" s="30">
        <f>(IF(COUNTIF('课表'!$U$148:$U$310,B171)&gt;=2,1,COUNTIF('课表'!$U$148:$U$310,B171))+IF(COUNTIF('课表'!$V$148:$V$310,B171)&gt;=2,1,COUNTIF('课表'!$V$148:$V$310,B171))+IF(COUNTIF('课表'!$W$148:$W$310,B171)&gt;=2,1,COUNTIF('课表'!$W$148:$W$310,B171))+IF(COUNTIF('课表'!$X$148:$X$310,B171)&gt;=2,1,COUNTIF('课表'!$X$148:$X$310,B171)))*2</f>
        <v>8</v>
      </c>
      <c r="M171" s="30">
        <f>(IF(COUNTIF('课表'!$Y$148:$Y$310,B171)&gt;=2,1,COUNTIF('课表'!$Y$148:$Y$310,B171))+IF(COUNTIF('课表'!$Z$148:$Z$310,B171)&gt;=2,1,COUNTIF('课表'!$Z$148:$Z$310,B171))+IF(COUNTIF('课表'!$AA$148:$AA$310,B171)&gt;=2,1,COUNTIF('课表'!$AA$148:$AA$310,B171))+IF(COUNTIF('课表'!$AB$148:$AB$310,B171)&gt;=2,1,COUNTIF('课表'!$AB$148:$AB$310,B171)))*2</f>
        <v>0</v>
      </c>
      <c r="N171" s="30">
        <f t="shared" si="5"/>
        <v>20</v>
      </c>
    </row>
    <row r="172" spans="1:14" ht="19.5" customHeight="1">
      <c r="A172" s="28">
        <v>170</v>
      </c>
      <c r="B172" s="29" t="s">
        <v>984</v>
      </c>
      <c r="C172" s="5" t="str">
        <f>VLOOKUP(B172,'教师基础数据'!$B$2:$G4503,3,FALSE)</f>
        <v>建筑系</v>
      </c>
      <c r="D172" s="5" t="str">
        <f>VLOOKUP(B172,'教师基础数据'!$B$2:$G4503,4,FALSE)</f>
        <v>专职</v>
      </c>
      <c r="E172" s="5" t="str">
        <f>VLOOKUP(B172,'教师基础数据'!$B$2:$G4503,5,FALSE)</f>
        <v>工程造价教研室</v>
      </c>
      <c r="F172" s="28">
        <f t="shared" si="4"/>
        <v>4</v>
      </c>
      <c r="G172" s="30">
        <f>(IF(COUNTIF('课表'!$C$148:$C$310,B172)&gt;=2,1,COUNTIF('课表'!$C$148:$C$310,B172))+IF(COUNTIF('课表'!$D$148:$D$310,B172)&gt;=2,1,COUNTIF('课表'!D$148:$D$310,B172))+IF(COUNTIF('课表'!$E$148:$E$310,B172)&gt;=2,1,COUNTIF('课表'!$E$148:$E$310,B172))+IF(COUNTIF('课表'!$F$148:$F$310,B172)&gt;=2,1,COUNTIF('课表'!$F$148:$F$310,B172)))*2</f>
        <v>4</v>
      </c>
      <c r="H172" s="30">
        <f>(IF(COUNTIF('课表'!$G$148:$G$310,B172)&gt;=2,1,COUNTIF('课表'!$G$148:$G$310,B172))+IF(COUNTIF('课表'!$H$148:$H$310,B172)&gt;=2,1,COUNTIF('课表'!$H$148:$H$310,B172))+IF(COUNTIF('课表'!$I$148:$I$310,B172)&gt;=2,1,COUNTIF('课表'!$I$148:$I$310,B172))+IF(COUNTIF('课表'!$J$148:$J$310,B172)&gt;=2,1,COUNTIF('课表'!$J$148:$J$310,B172)))*2</f>
        <v>4</v>
      </c>
      <c r="I172" s="34">
        <f>(IF(COUNTIF('课表'!$K$148:$K$310,B172)&gt;=2,1,COUNTIF('课表'!$K$148:$K$310,B172))+IF(COUNTIF('课表'!$L$148:$L$310,B172)&gt;=2,1,COUNTIF('课表'!$L$148:$L$310,B172))+IF(COUNTIF('课表'!$M$148:$M$310,B172)&gt;=2,1,COUNTIF('课表'!$M$148:$M$310,B172))+IF(COUNTIF('课表'!$N$148:$N$310,B172)&gt;=2,1,COUNTIF('课表'!$N$148:$N$310,B172)))*2</f>
        <v>6</v>
      </c>
      <c r="J172" s="30">
        <f>(IF(COUNTIF('课表'!$O$148:$O$310,B172)&gt;=2,1,COUNTIF('课表'!$O$148:$O$310,B172))+IF(COUNTIF('课表'!$P$148:$P$310,B172)&gt;=2,1,COUNTIF('课表'!$P$148:$P$310,B172))+IF(COUNTIF('课表'!$Q$148:$Q$310,B172)&gt;=2,1,COUNTIF('课表'!$Q$148:$Q$310,B172))+IF(COUNTIF('课表'!$R$148:$R$310,B172)&gt;=2,1,COUNTIF('课表'!$R$148:$R$310,B172)))*2</f>
        <v>0</v>
      </c>
      <c r="K172" s="30">
        <f>(IF(COUNTIF('课表'!$S$148:$S$310,B172)&gt;=2,1,COUNTIF('课表'!$S$148:$S$310,B172))+IF(COUNTIF('课表'!$T$148:$T$310,B172)&gt;=2,1,COUNTIF('课表'!$T$148:$T$310,B172)))*2</f>
        <v>4</v>
      </c>
      <c r="L172" s="30">
        <f>(IF(COUNTIF('课表'!$U$148:$U$310,B172)&gt;=2,1,COUNTIF('课表'!$U$148:$U$310,B172))+IF(COUNTIF('课表'!$V$148:$V$310,B172)&gt;=2,1,COUNTIF('课表'!$V$148:$V$310,B172))+IF(COUNTIF('课表'!$W$148:$W$310,B172)&gt;=2,1,COUNTIF('课表'!$W$148:$W$310,B172))+IF(COUNTIF('课表'!$X$148:$X$310,B172)&gt;=2,1,COUNTIF('课表'!$X$148:$X$310,B172)))*2</f>
        <v>0</v>
      </c>
      <c r="M172" s="30">
        <f>(IF(COUNTIF('课表'!$Y$148:$Y$310,B172)&gt;=2,1,COUNTIF('课表'!$Y$148:$Y$310,B172))+IF(COUNTIF('课表'!$Z$148:$Z$310,B172)&gt;=2,1,COUNTIF('课表'!$Z$148:$Z$310,B172))+IF(COUNTIF('课表'!$AA$148:$AA$310,B172)&gt;=2,1,COUNTIF('课表'!$AA$148:$AA$310,B172))+IF(COUNTIF('课表'!$AB$148:$AB$310,B172)&gt;=2,1,COUNTIF('课表'!$AB$148:$AB$310,B172)))*2</f>
        <v>0</v>
      </c>
      <c r="N172" s="30">
        <f t="shared" si="5"/>
        <v>18</v>
      </c>
    </row>
    <row r="173" spans="1:14" ht="19.5" customHeight="1">
      <c r="A173" s="28">
        <v>171</v>
      </c>
      <c r="B173" s="29" t="s">
        <v>985</v>
      </c>
      <c r="C173" s="5" t="str">
        <f>VLOOKUP(B173,'教师基础数据'!$B$2:$G4694,3,FALSE)</f>
        <v>建筑系</v>
      </c>
      <c r="D173" s="5" t="str">
        <f>VLOOKUP(B173,'教师基础数据'!$B$2:$G4694,4,FALSE)</f>
        <v>专职</v>
      </c>
      <c r="E173" s="5" t="str">
        <f>VLOOKUP(B173,'教师基础数据'!$B$2:$G4694,5,FALSE)</f>
        <v>工程造价教研室</v>
      </c>
      <c r="F173" s="28">
        <f t="shared" si="4"/>
        <v>5</v>
      </c>
      <c r="G173" s="30">
        <f>(IF(COUNTIF('课表'!$C$148:$C$310,B173)&gt;=2,1,COUNTIF('课表'!$C$148:$C$310,B173))+IF(COUNTIF('课表'!$D$148:$D$310,B173)&gt;=2,1,COUNTIF('课表'!D$148:$D$310,B173))+IF(COUNTIF('课表'!$E$148:$E$310,B173)&gt;=2,1,COUNTIF('课表'!$E$148:$E$310,B173))+IF(COUNTIF('课表'!$F$148:$F$310,B173)&gt;=2,1,COUNTIF('课表'!$F$148:$F$310,B173)))*2</f>
        <v>4</v>
      </c>
      <c r="H173" s="30">
        <f>(IF(COUNTIF('课表'!$G$148:$G$310,B173)&gt;=2,1,COUNTIF('课表'!$G$148:$G$310,B173))+IF(COUNTIF('课表'!$H$148:$H$310,B173)&gt;=2,1,COUNTIF('课表'!$H$148:$H$310,B173))+IF(COUNTIF('课表'!$I$148:$I$310,B173)&gt;=2,1,COUNTIF('课表'!$I$148:$I$310,B173))+IF(COUNTIF('课表'!$J$148:$J$310,B173)&gt;=2,1,COUNTIF('课表'!$J$148:$J$310,B173)))*2</f>
        <v>4</v>
      </c>
      <c r="I173" s="34">
        <f>(IF(COUNTIF('课表'!$K$148:$K$310,B173)&gt;=2,1,COUNTIF('课表'!$K$148:$K$310,B173))+IF(COUNTIF('课表'!$L$148:$L$310,B173)&gt;=2,1,COUNTIF('课表'!$L$148:$L$310,B173))+IF(COUNTIF('课表'!$M$148:$M$310,B173)&gt;=2,1,COUNTIF('课表'!$M$148:$M$310,B173))+IF(COUNTIF('课表'!$N$148:$N$310,B173)&gt;=2,1,COUNTIF('课表'!$N$148:$N$310,B173)))*2</f>
        <v>6</v>
      </c>
      <c r="J173" s="30">
        <f>(IF(COUNTIF('课表'!$O$148:$O$310,B173)&gt;=2,1,COUNTIF('课表'!$O$148:$O$310,B173))+IF(COUNTIF('课表'!$P$148:$P$310,B173)&gt;=2,1,COUNTIF('课表'!$P$148:$P$310,B173))+IF(COUNTIF('课表'!$Q$148:$Q$310,B173)&gt;=2,1,COUNTIF('课表'!$Q$148:$Q$310,B173))+IF(COUNTIF('课表'!$R$148:$R$310,B173)&gt;=2,1,COUNTIF('课表'!$R$148:$R$310,B173)))*2</f>
        <v>4</v>
      </c>
      <c r="K173" s="30">
        <f>(IF(COUNTIF('课表'!$S$148:$S$310,B173)&gt;=2,1,COUNTIF('课表'!$S$148:$S$310,B173))+IF(COUNTIF('课表'!$T$148:$T$310,B173)&gt;=2,1,COUNTIF('课表'!$T$148:$T$310,B173)))*2</f>
        <v>0</v>
      </c>
      <c r="L173" s="30">
        <f>(IF(COUNTIF('课表'!$U$148:$U$310,B173)&gt;=2,1,COUNTIF('课表'!$U$148:$U$310,B173))+IF(COUNTIF('课表'!$V$148:$V$310,B173)&gt;=2,1,COUNTIF('课表'!$V$148:$V$310,B173))+IF(COUNTIF('课表'!$W$148:$W$310,B173)&gt;=2,1,COUNTIF('课表'!$W$148:$W$310,B173))+IF(COUNTIF('课表'!$X$148:$X$310,B173)&gt;=2,1,COUNTIF('课表'!$X$148:$X$310,B173)))*2</f>
        <v>4</v>
      </c>
      <c r="M173" s="30">
        <f>(IF(COUNTIF('课表'!$Y$148:$Y$310,B173)&gt;=2,1,COUNTIF('课表'!$Y$148:$Y$310,B173))+IF(COUNTIF('课表'!$Z$148:$Z$310,B173)&gt;=2,1,COUNTIF('课表'!$Z$148:$Z$310,B173))+IF(COUNTIF('课表'!$AA$148:$AA$310,B173)&gt;=2,1,COUNTIF('课表'!$AA$148:$AA$310,B173))+IF(COUNTIF('课表'!$AB$148:$AB$310,B173)&gt;=2,1,COUNTIF('课表'!$AB$148:$AB$310,B173)))*2</f>
        <v>0</v>
      </c>
      <c r="N173" s="30">
        <f t="shared" si="5"/>
        <v>22</v>
      </c>
    </row>
    <row r="174" spans="1:14" ht="19.5" customHeight="1">
      <c r="A174" s="28">
        <v>172</v>
      </c>
      <c r="B174" s="29" t="s">
        <v>1013</v>
      </c>
      <c r="C174" s="5" t="str">
        <f>VLOOKUP(B174,'教师基础数据'!$B$2:$G4480,3,FALSE)</f>
        <v>建筑系</v>
      </c>
      <c r="D174" s="5" t="str">
        <f>VLOOKUP(B174,'教师基础数据'!$B$2:$G4480,4,FALSE)</f>
        <v>专职</v>
      </c>
      <c r="E174" s="5" t="str">
        <f>VLOOKUP(B174,'教师基础数据'!$B$2:$G4480,5,FALSE)</f>
        <v>工程造价教研室</v>
      </c>
      <c r="F174" s="28">
        <f t="shared" si="4"/>
        <v>3</v>
      </c>
      <c r="G174" s="30">
        <f>(IF(COUNTIF('课表'!$C$148:$C$310,B174)&gt;=2,1,COUNTIF('课表'!$C$148:$C$310,B174))+IF(COUNTIF('课表'!$D$148:$D$310,B174)&gt;=2,1,COUNTIF('课表'!D$148:$D$310,B174))+IF(COUNTIF('课表'!$E$148:$E$310,B174)&gt;=2,1,COUNTIF('课表'!$E$148:$E$310,B174))+IF(COUNTIF('课表'!$F$148:$F$310,B174)&gt;=2,1,COUNTIF('课表'!$F$148:$F$310,B174)))*2</f>
        <v>4</v>
      </c>
      <c r="H174" s="30">
        <f>(IF(COUNTIF('课表'!$G$148:$G$310,B174)&gt;=2,1,COUNTIF('课表'!$G$148:$G$310,B174))+IF(COUNTIF('课表'!$H$148:$H$310,B174)&gt;=2,1,COUNTIF('课表'!$H$148:$H$310,B174))+IF(COUNTIF('课表'!$I$148:$I$310,B174)&gt;=2,1,COUNTIF('课表'!$I$148:$I$310,B174))+IF(COUNTIF('课表'!$J$148:$J$310,B174)&gt;=2,1,COUNTIF('课表'!$J$148:$J$310,B174)))*2</f>
        <v>0</v>
      </c>
      <c r="I174" s="34">
        <f>(IF(COUNTIF('课表'!$K$148:$K$310,B174)&gt;=2,1,COUNTIF('课表'!$K$148:$K$310,B174))+IF(COUNTIF('课表'!$L$148:$L$310,B174)&gt;=2,1,COUNTIF('课表'!$L$148:$L$310,B174))+IF(COUNTIF('课表'!$M$148:$M$310,B174)&gt;=2,1,COUNTIF('课表'!$M$148:$M$310,B174))+IF(COUNTIF('课表'!$N$148:$N$310,B174)&gt;=2,1,COUNTIF('课表'!$N$148:$N$310,B174)))*2</f>
        <v>4</v>
      </c>
      <c r="J174" s="30">
        <f>(IF(COUNTIF('课表'!$O$148:$O$310,B174)&gt;=2,1,COUNTIF('课表'!$O$148:$O$310,B174))+IF(COUNTIF('课表'!$P$148:$P$310,B174)&gt;=2,1,COUNTIF('课表'!$P$148:$P$310,B174))+IF(COUNTIF('课表'!$Q$148:$Q$310,B174)&gt;=2,1,COUNTIF('课表'!$Q$148:$Q$310,B174))+IF(COUNTIF('课表'!$R$148:$R$310,B174)&gt;=2,1,COUNTIF('课表'!$R$148:$R$310,B174)))*2</f>
        <v>6</v>
      </c>
      <c r="K174" s="30">
        <f>(IF(COUNTIF('课表'!$S$148:$S$310,B174)&gt;=2,1,COUNTIF('课表'!$S$148:$S$310,B174))+IF(COUNTIF('课表'!$T$148:$T$310,B174)&gt;=2,1,COUNTIF('课表'!$T$148:$T$310,B174)))*2</f>
        <v>0</v>
      </c>
      <c r="L174" s="30">
        <f>(IF(COUNTIF('课表'!$U$148:$U$310,B174)&gt;=2,1,COUNTIF('课表'!$U$148:$U$310,B174))+IF(COUNTIF('课表'!$V$148:$V$310,B174)&gt;=2,1,COUNTIF('课表'!$V$148:$V$310,B174))+IF(COUNTIF('课表'!$W$148:$W$310,B174)&gt;=2,1,COUNTIF('课表'!$W$148:$W$310,B174))+IF(COUNTIF('课表'!$X$148:$X$310,B174)&gt;=2,1,COUNTIF('课表'!$X$148:$X$310,B174)))*2</f>
        <v>0</v>
      </c>
      <c r="M174" s="30">
        <f>(IF(COUNTIF('课表'!$Y$148:$Y$310,B174)&gt;=2,1,COUNTIF('课表'!$Y$148:$Y$310,B174))+IF(COUNTIF('课表'!$Z$148:$Z$310,B174)&gt;=2,1,COUNTIF('课表'!$Z$148:$Z$310,B174))+IF(COUNTIF('课表'!$AA$148:$AA$310,B174)&gt;=2,1,COUNTIF('课表'!$AA$148:$AA$310,B174))+IF(COUNTIF('课表'!$AB$148:$AB$310,B174)&gt;=2,1,COUNTIF('课表'!$AB$148:$AB$310,B174)))*2</f>
        <v>0</v>
      </c>
      <c r="N174" s="30">
        <f t="shared" si="5"/>
        <v>14</v>
      </c>
    </row>
    <row r="175" spans="1:14" ht="19.5" customHeight="1">
      <c r="A175" s="28">
        <v>173</v>
      </c>
      <c r="B175" s="31" t="s">
        <v>997</v>
      </c>
      <c r="C175" s="5" t="str">
        <f>VLOOKUP(B175,'教师基础数据'!$B$2:$G4753,3,FALSE)</f>
        <v>建筑系</v>
      </c>
      <c r="D175" s="5" t="str">
        <f>VLOOKUP(B175,'教师基础数据'!$B$2:$G4753,4,FALSE)</f>
        <v>专职</v>
      </c>
      <c r="E175" s="5" t="str">
        <f>VLOOKUP(B175,'教师基础数据'!$B$2:$G4753,5,FALSE)</f>
        <v>工程造价教研室</v>
      </c>
      <c r="F175" s="28">
        <f t="shared" si="4"/>
        <v>5</v>
      </c>
      <c r="G175" s="30">
        <f>(IF(COUNTIF('课表'!$C$148:$C$310,B175)&gt;=2,1,COUNTIF('课表'!$C$148:$C$310,B175))+IF(COUNTIF('课表'!$D$148:$D$310,B175)&gt;=2,1,COUNTIF('课表'!D$148:$D$310,B175))+IF(COUNTIF('课表'!$E$148:$E$310,B175)&gt;=2,1,COUNTIF('课表'!$E$148:$E$310,B175))+IF(COUNTIF('课表'!$F$148:$F$310,B175)&gt;=2,1,COUNTIF('课表'!$F$148:$F$310,B175)))*2</f>
        <v>0</v>
      </c>
      <c r="H175" s="30">
        <f>(IF(COUNTIF('课表'!$G$148:$G$310,B175)&gt;=2,1,COUNTIF('课表'!$G$148:$G$310,B175))+IF(COUNTIF('课表'!$H$148:$H$310,B175)&gt;=2,1,COUNTIF('课表'!$H$148:$H$310,B175))+IF(COUNTIF('课表'!$I$148:$I$310,B175)&gt;=2,1,COUNTIF('课表'!$I$148:$I$310,B175))+IF(COUNTIF('课表'!$J$148:$J$310,B175)&gt;=2,1,COUNTIF('课表'!$J$148:$J$310,B175)))*2</f>
        <v>4</v>
      </c>
      <c r="I175" s="34">
        <f>(IF(COUNTIF('课表'!$K$148:$K$310,B175)&gt;=2,1,COUNTIF('课表'!$K$148:$K$310,B175))+IF(COUNTIF('课表'!$L$148:$L$310,B175)&gt;=2,1,COUNTIF('课表'!$L$148:$L$310,B175))+IF(COUNTIF('课表'!$M$148:$M$310,B175)&gt;=2,1,COUNTIF('课表'!$M$148:$M$310,B175))+IF(COUNTIF('课表'!$N$148:$N$310,B175)&gt;=2,1,COUNTIF('课表'!$N$148:$N$310,B175)))*2</f>
        <v>4</v>
      </c>
      <c r="J175" s="30">
        <f>(IF(COUNTIF('课表'!$O$148:$O$310,B175)&gt;=2,1,COUNTIF('课表'!$O$148:$O$310,B175))+IF(COUNTIF('课表'!$P$148:$P$310,B175)&gt;=2,1,COUNTIF('课表'!$P$148:$P$310,B175))+IF(COUNTIF('课表'!$Q$148:$Q$310,B175)&gt;=2,1,COUNTIF('课表'!$Q$148:$Q$310,B175))+IF(COUNTIF('课表'!$R$148:$R$310,B175)&gt;=2,1,COUNTIF('课表'!$R$148:$R$310,B175)))*2</f>
        <v>4</v>
      </c>
      <c r="K175" s="30">
        <f>(IF(COUNTIF('课表'!$S$148:$S$310,B175)&gt;=2,1,COUNTIF('课表'!$S$148:$S$310,B175))+IF(COUNTIF('课表'!$T$148:$T$310,B175)&gt;=2,1,COUNTIF('课表'!$T$148:$T$310,B175)))*2</f>
        <v>4</v>
      </c>
      <c r="L175" s="30">
        <f>(IF(COUNTIF('课表'!$U$148:$U$310,B175)&gt;=2,1,COUNTIF('课表'!$U$148:$U$310,B175))+IF(COUNTIF('课表'!$V$148:$V$310,B175)&gt;=2,1,COUNTIF('课表'!$V$148:$V$310,B175))+IF(COUNTIF('课表'!$W$148:$W$310,B175)&gt;=2,1,COUNTIF('课表'!$W$148:$W$310,B175))+IF(COUNTIF('课表'!$X$148:$X$310,B175)&gt;=2,1,COUNTIF('课表'!$X$148:$X$310,B175)))*2</f>
        <v>0</v>
      </c>
      <c r="M175" s="30">
        <f>(IF(COUNTIF('课表'!$Y$148:$Y$310,B175)&gt;=2,1,COUNTIF('课表'!$Y$148:$Y$310,B175))+IF(COUNTIF('课表'!$Z$148:$Z$310,B175)&gt;=2,1,COUNTIF('课表'!$Z$148:$Z$310,B175))+IF(COUNTIF('课表'!$AA$148:$AA$310,B175)&gt;=2,1,COUNTIF('课表'!$AA$148:$AA$310,B175))+IF(COUNTIF('课表'!$AB$148:$AB$310,B175)&gt;=2,1,COUNTIF('课表'!$AB$148:$AB$310,B175)))*2</f>
        <v>4</v>
      </c>
      <c r="N175" s="30">
        <f t="shared" si="5"/>
        <v>20</v>
      </c>
    </row>
    <row r="176" spans="1:14" ht="19.5" customHeight="1">
      <c r="A176" s="28">
        <v>174</v>
      </c>
      <c r="B176" s="29" t="s">
        <v>1003</v>
      </c>
      <c r="C176" s="5" t="str">
        <f>VLOOKUP(B176,'教师基础数据'!$B$2:$G4539,3,FALSE)</f>
        <v>建筑系</v>
      </c>
      <c r="D176" s="5" t="s">
        <v>1505</v>
      </c>
      <c r="E176" s="5" t="str">
        <f>VLOOKUP(B176,'教师基础数据'!$B$2:$G4539,5,FALSE)</f>
        <v>工程造价教研室</v>
      </c>
      <c r="F176" s="28">
        <f t="shared" si="4"/>
        <v>2</v>
      </c>
      <c r="G176" s="30">
        <f>(IF(COUNTIF('课表'!$C$148:$C$310,B176)&gt;=2,1,COUNTIF('课表'!$C$148:$C$310,B176))+IF(COUNTIF('课表'!$D$148:$D$310,B176)&gt;=2,1,COUNTIF('课表'!D$148:$D$310,B176))+IF(COUNTIF('课表'!$E$148:$E$310,B176)&gt;=2,1,COUNTIF('课表'!$E$148:$E$310,B176))+IF(COUNTIF('课表'!$F$148:$F$310,B176)&gt;=2,1,COUNTIF('课表'!$F$148:$F$310,B176)))*2</f>
        <v>0</v>
      </c>
      <c r="H176" s="30">
        <f>(IF(COUNTIF('课表'!$G$148:$G$310,B176)&gt;=2,1,COUNTIF('课表'!$G$148:$G$310,B176))+IF(COUNTIF('课表'!$H$148:$H$310,B176)&gt;=2,1,COUNTIF('课表'!$H$148:$H$310,B176))+IF(COUNTIF('课表'!$I$148:$I$310,B176)&gt;=2,1,COUNTIF('课表'!$I$148:$I$310,B176))+IF(COUNTIF('课表'!$J$148:$J$310,B176)&gt;=2,1,COUNTIF('课表'!$J$148:$J$310,B176)))*2</f>
        <v>0</v>
      </c>
      <c r="I176" s="34">
        <f>(IF(COUNTIF('课表'!$K$148:$K$310,B176)&gt;=2,1,COUNTIF('课表'!$K$148:$K$310,B176))+IF(COUNTIF('课表'!$L$148:$L$310,B176)&gt;=2,1,COUNTIF('课表'!$L$148:$L$310,B176))+IF(COUNTIF('课表'!$M$148:$M$310,B176)&gt;=2,1,COUNTIF('课表'!$M$148:$M$310,B176))+IF(COUNTIF('课表'!$N$148:$N$310,B176)&gt;=2,1,COUNTIF('课表'!$N$148:$N$310,B176)))*2</f>
        <v>4</v>
      </c>
      <c r="J176" s="30">
        <f>(IF(COUNTIF('课表'!$O$148:$O$310,B176)&gt;=2,1,COUNTIF('课表'!$O$148:$O$310,B176))+IF(COUNTIF('课表'!$P$148:$P$310,B176)&gt;=2,1,COUNTIF('课表'!$P$148:$P$310,B176))+IF(COUNTIF('课表'!$Q$148:$Q$310,B176)&gt;=2,1,COUNTIF('课表'!$Q$148:$Q$310,B176))+IF(COUNTIF('课表'!$R$148:$R$310,B176)&gt;=2,1,COUNTIF('课表'!$R$148:$R$310,B176)))*2</f>
        <v>4</v>
      </c>
      <c r="K176" s="30">
        <f>(IF(COUNTIF('课表'!$S$148:$S$310,B176)&gt;=2,1,COUNTIF('课表'!$S$148:$S$310,B176))+IF(COUNTIF('课表'!$T$148:$T$310,B176)&gt;=2,1,COUNTIF('课表'!$T$148:$T$310,B176)))*2</f>
        <v>0</v>
      </c>
      <c r="L176" s="30">
        <f>(IF(COUNTIF('课表'!$U$148:$U$310,B176)&gt;=2,1,COUNTIF('课表'!$U$148:$U$310,B176))+IF(COUNTIF('课表'!$V$148:$V$310,B176)&gt;=2,1,COUNTIF('课表'!$V$148:$V$310,B176))+IF(COUNTIF('课表'!$W$148:$W$310,B176)&gt;=2,1,COUNTIF('课表'!$W$148:$W$310,B176))+IF(COUNTIF('课表'!$X$148:$X$310,B176)&gt;=2,1,COUNTIF('课表'!$X$148:$X$310,B176)))*2</f>
        <v>0</v>
      </c>
      <c r="M176" s="30">
        <f>(IF(COUNTIF('课表'!$Y$148:$Y$310,B176)&gt;=2,1,COUNTIF('课表'!$Y$148:$Y$310,B176))+IF(COUNTIF('课表'!$Z$148:$Z$310,B176)&gt;=2,1,COUNTIF('课表'!$Z$148:$Z$310,B176))+IF(COUNTIF('课表'!$AA$148:$AA$310,B176)&gt;=2,1,COUNTIF('课表'!$AA$148:$AA$310,B176))+IF(COUNTIF('课表'!$AB$148:$AB$310,B176)&gt;=2,1,COUNTIF('课表'!$AB$148:$AB$310,B176)))*2</f>
        <v>0</v>
      </c>
      <c r="N176" s="30">
        <f t="shared" si="5"/>
        <v>8</v>
      </c>
    </row>
    <row r="177" spans="1:14" ht="19.5" customHeight="1">
      <c r="A177" s="28">
        <v>175</v>
      </c>
      <c r="B177" s="29" t="s">
        <v>1107</v>
      </c>
      <c r="C177" s="5" t="str">
        <f>VLOOKUP(B177,'教师基础数据'!$B$2:$G4698,3,FALSE)</f>
        <v>机械系</v>
      </c>
      <c r="D177" s="5" t="str">
        <f>VLOOKUP(B177,'教师基础数据'!$B$2:$G4698,4,FALSE)</f>
        <v>专职</v>
      </c>
      <c r="E177" s="5" t="str">
        <f>VLOOKUP(B177,'教师基础数据'!$B$2:$G4698,5,FALSE)</f>
        <v>汽车运用与维修教研室</v>
      </c>
      <c r="F177" s="28">
        <f t="shared" si="4"/>
        <v>6</v>
      </c>
      <c r="G177" s="30">
        <f>(IF(COUNTIF('课表'!$C$148:$C$310,B177)&gt;=2,1,COUNTIF('课表'!$C$148:$C$310,B177))+IF(COUNTIF('课表'!$D$148:$D$310,B177)&gt;=2,1,COUNTIF('课表'!D$148:$D$310,B177))+IF(COUNTIF('课表'!$E$148:$E$310,B177)&gt;=2,1,COUNTIF('课表'!$E$148:$E$310,B177))+IF(COUNTIF('课表'!$F$148:$F$310,B177)&gt;=2,1,COUNTIF('课表'!$F$148:$F$310,B177)))*2</f>
        <v>4</v>
      </c>
      <c r="H177" s="30">
        <f>(IF(COUNTIF('课表'!$G$148:$G$310,B177)&gt;=2,1,COUNTIF('课表'!$G$148:$G$310,B177))+IF(COUNTIF('课表'!$H$148:$H$310,B177)&gt;=2,1,COUNTIF('课表'!$H$148:$H$310,B177))+IF(COUNTIF('课表'!$I$148:$I$310,B177)&gt;=2,1,COUNTIF('课表'!$I$148:$I$310,B177))+IF(COUNTIF('课表'!$J$148:$J$310,B177)&gt;=2,1,COUNTIF('课表'!$J$148:$J$310,B177)))*2</f>
        <v>4</v>
      </c>
      <c r="I177" s="34">
        <f>(IF(COUNTIF('课表'!$K$148:$K$310,B177)&gt;=2,1,COUNTIF('课表'!$K$148:$K$310,B177))+IF(COUNTIF('课表'!$L$148:$L$310,B177)&gt;=2,1,COUNTIF('课表'!$L$148:$L$310,B177))+IF(COUNTIF('课表'!$M$148:$M$310,B177)&gt;=2,1,COUNTIF('课表'!$M$148:$M$310,B177))+IF(COUNTIF('课表'!$N$148:$N$310,B177)&gt;=2,1,COUNTIF('课表'!$N$148:$N$310,B177)))*2</f>
        <v>6</v>
      </c>
      <c r="J177" s="30">
        <f>(IF(COUNTIF('课表'!$O$148:$O$310,B177)&gt;=2,1,COUNTIF('课表'!$O$148:$O$310,B177))+IF(COUNTIF('课表'!$P$148:$P$310,B177)&gt;=2,1,COUNTIF('课表'!$P$148:$P$310,B177))+IF(COUNTIF('课表'!$Q$148:$Q$310,B177)&gt;=2,1,COUNTIF('课表'!$Q$148:$Q$310,B177))+IF(COUNTIF('课表'!$R$148:$R$310,B177)&gt;=2,1,COUNTIF('课表'!$R$148:$R$310,B177)))*2</f>
        <v>4</v>
      </c>
      <c r="K177" s="30">
        <f>(IF(COUNTIF('课表'!$S$148:$S$310,B177)&gt;=2,1,COUNTIF('课表'!$S$148:$S$310,B177))+IF(COUNTIF('课表'!$T$148:$T$310,B177)&gt;=2,1,COUNTIF('课表'!$T$148:$T$310,B177)))*2</f>
        <v>4</v>
      </c>
      <c r="L177" s="30">
        <f>(IF(COUNTIF('课表'!$U$148:$U$310,B177)&gt;=2,1,COUNTIF('课表'!$U$148:$U$310,B177))+IF(COUNTIF('课表'!$V$148:$V$310,B177)&gt;=2,1,COUNTIF('课表'!$V$148:$V$310,B177))+IF(COUNTIF('课表'!$W$148:$W$310,B177)&gt;=2,1,COUNTIF('课表'!$W$148:$W$310,B177))+IF(COUNTIF('课表'!$X$148:$X$310,B177)&gt;=2,1,COUNTIF('课表'!$X$148:$X$310,B177)))*2</f>
        <v>8</v>
      </c>
      <c r="M177" s="30">
        <f>(IF(COUNTIF('课表'!$Y$148:$Y$310,B177)&gt;=2,1,COUNTIF('课表'!$Y$148:$Y$310,B177))+IF(COUNTIF('课表'!$Z$148:$Z$310,B177)&gt;=2,1,COUNTIF('课表'!$Z$148:$Z$310,B177))+IF(COUNTIF('课表'!$AA$148:$AA$310,B177)&gt;=2,1,COUNTIF('课表'!$AA$148:$AA$310,B177))+IF(COUNTIF('课表'!$AB$148:$AB$310,B177)&gt;=2,1,COUNTIF('课表'!$AB$148:$AB$310,B177)))*2</f>
        <v>0</v>
      </c>
      <c r="N177" s="30">
        <f t="shared" si="5"/>
        <v>30</v>
      </c>
    </row>
    <row r="178" spans="1:14" ht="19.5" customHeight="1">
      <c r="A178" s="28">
        <v>176</v>
      </c>
      <c r="B178" s="29" t="s">
        <v>1097</v>
      </c>
      <c r="C178" s="5" t="str">
        <f>VLOOKUP(B178,'教师基础数据'!$B$2:$G4393,3,FALSE)</f>
        <v>机械系</v>
      </c>
      <c r="D178" s="5" t="str">
        <f>VLOOKUP(B178,'教师基础数据'!$B$2:$G4393,4,FALSE)</f>
        <v>专职</v>
      </c>
      <c r="E178" s="5" t="str">
        <f>VLOOKUP(B178,'教师基础数据'!$B$2:$G4393,5,FALSE)</f>
        <v>汽车运用与维修教研室</v>
      </c>
      <c r="F178" s="28">
        <f t="shared" si="4"/>
        <v>4</v>
      </c>
      <c r="G178" s="30">
        <f>(IF(COUNTIF('课表'!$C$148:$C$310,B178)&gt;=2,1,COUNTIF('课表'!$C$148:$C$310,B178))+IF(COUNTIF('课表'!$D$148:$D$310,B178)&gt;=2,1,COUNTIF('课表'!D$148:$D$310,B178))+IF(COUNTIF('课表'!$E$148:$E$310,B178)&gt;=2,1,COUNTIF('课表'!$E$148:$E$310,B178))+IF(COUNTIF('课表'!$F$148:$F$310,B178)&gt;=2,1,COUNTIF('课表'!$F$148:$F$310,B178)))*2</f>
        <v>4</v>
      </c>
      <c r="H178" s="30">
        <f>(IF(COUNTIF('课表'!$G$148:$G$310,B178)&gt;=2,1,COUNTIF('课表'!$G$148:$G$310,B178))+IF(COUNTIF('课表'!$H$148:$H$310,B178)&gt;=2,1,COUNTIF('课表'!$H$148:$H$310,B178))+IF(COUNTIF('课表'!$I$148:$I$310,B178)&gt;=2,1,COUNTIF('课表'!$I$148:$I$310,B178))+IF(COUNTIF('课表'!$J$148:$J$310,B178)&gt;=2,1,COUNTIF('课表'!$J$148:$J$310,B178)))*2</f>
        <v>4</v>
      </c>
      <c r="I178" s="34">
        <f>(IF(COUNTIF('课表'!$K$148:$K$310,B178)&gt;=2,1,COUNTIF('课表'!$K$148:$K$310,B178))+IF(COUNTIF('课表'!$L$148:$L$310,B178)&gt;=2,1,COUNTIF('课表'!$L$148:$L$310,B178))+IF(COUNTIF('课表'!$M$148:$M$310,B178)&gt;=2,1,COUNTIF('课表'!$M$148:$M$310,B178))+IF(COUNTIF('课表'!$N$148:$N$310,B178)&gt;=2,1,COUNTIF('课表'!$N$148:$N$310,B178)))*2</f>
        <v>4</v>
      </c>
      <c r="J178" s="30">
        <f>(IF(COUNTIF('课表'!$O$148:$O$310,B178)&gt;=2,1,COUNTIF('课表'!$O$148:$O$310,B178))+IF(COUNTIF('课表'!$P$148:$P$310,B178)&gt;=2,1,COUNTIF('课表'!$P$148:$P$310,B178))+IF(COUNTIF('课表'!$Q$148:$Q$310,B178)&gt;=2,1,COUNTIF('课表'!$Q$148:$Q$310,B178))+IF(COUNTIF('课表'!$R$148:$R$310,B178)&gt;=2,1,COUNTIF('课表'!$R$148:$R$310,B178)))*2</f>
        <v>6</v>
      </c>
      <c r="K178" s="30">
        <f>(IF(COUNTIF('课表'!$S$148:$S$310,B178)&gt;=2,1,COUNTIF('课表'!$S$148:$S$310,B178))+IF(COUNTIF('课表'!$T$148:$T$310,B178)&gt;=2,1,COUNTIF('课表'!$T$148:$T$310,B178)))*2</f>
        <v>0</v>
      </c>
      <c r="L178" s="30">
        <f>(IF(COUNTIF('课表'!$U$148:$U$310,B178)&gt;=2,1,COUNTIF('课表'!$U$148:$U$310,B178))+IF(COUNTIF('课表'!$V$148:$V$310,B178)&gt;=2,1,COUNTIF('课表'!$V$148:$V$310,B178))+IF(COUNTIF('课表'!$W$148:$W$310,B178)&gt;=2,1,COUNTIF('课表'!$W$148:$W$310,B178))+IF(COUNTIF('课表'!$X$148:$X$310,B178)&gt;=2,1,COUNTIF('课表'!$X$148:$X$310,B178)))*2</f>
        <v>0</v>
      </c>
      <c r="M178" s="30">
        <f>(IF(COUNTIF('课表'!$Y$148:$Y$310,B178)&gt;=2,1,COUNTIF('课表'!$Y$148:$Y$310,B178))+IF(COUNTIF('课表'!$Z$148:$Z$310,B178)&gt;=2,1,COUNTIF('课表'!$Z$148:$Z$310,B178))+IF(COUNTIF('课表'!$AA$148:$AA$310,B178)&gt;=2,1,COUNTIF('课表'!$AA$148:$AA$310,B178))+IF(COUNTIF('课表'!$AB$148:$AB$310,B178)&gt;=2,1,COUNTIF('课表'!$AB$148:$AB$310,B178)))*2</f>
        <v>0</v>
      </c>
      <c r="N178" s="30">
        <f t="shared" si="5"/>
        <v>18</v>
      </c>
    </row>
    <row r="179" spans="1:14" ht="19.5" customHeight="1">
      <c r="A179" s="28">
        <v>177</v>
      </c>
      <c r="B179" s="29" t="s">
        <v>1204</v>
      </c>
      <c r="C179" s="5" t="str">
        <f>VLOOKUP(B179,'教师基础数据'!$B$2:$G4536,3,FALSE)</f>
        <v>机械系</v>
      </c>
      <c r="D179" s="5" t="str">
        <f>VLOOKUP(B179,'教师基础数据'!$B$2:$G4536,4,FALSE)</f>
        <v>专职</v>
      </c>
      <c r="E179" s="5" t="str">
        <f>VLOOKUP(B179,'教师基础数据'!$B$2:$G4536,5,FALSE)</f>
        <v>汽车运用与维修教研室</v>
      </c>
      <c r="F179" s="28">
        <f t="shared" si="4"/>
        <v>3</v>
      </c>
      <c r="G179" s="30">
        <f>(IF(COUNTIF('课表'!$C$148:$C$310,B179)&gt;=2,1,COUNTIF('课表'!$C$148:$C$310,B179))+IF(COUNTIF('课表'!$D$148:$D$310,B179)&gt;=2,1,COUNTIF('课表'!D$148:$D$310,B179))+IF(COUNTIF('课表'!$E$148:$E$310,B179)&gt;=2,1,COUNTIF('课表'!$E$148:$E$310,B179))+IF(COUNTIF('课表'!$F$148:$F$310,B179)&gt;=2,1,COUNTIF('课表'!$F$148:$F$310,B179)))*2</f>
        <v>8</v>
      </c>
      <c r="H179" s="30">
        <f>(IF(COUNTIF('课表'!$G$148:$G$310,B179)&gt;=2,1,COUNTIF('课表'!$G$148:$G$310,B179))+IF(COUNTIF('课表'!$H$148:$H$310,B179)&gt;=2,1,COUNTIF('课表'!$H$148:$H$310,B179))+IF(COUNTIF('课表'!$I$148:$I$310,B179)&gt;=2,1,COUNTIF('课表'!$I$148:$I$310,B179))+IF(COUNTIF('课表'!$J$148:$J$310,B179)&gt;=2,1,COUNTIF('课表'!$J$148:$J$310,B179)))*2</f>
        <v>0</v>
      </c>
      <c r="I179" s="34">
        <f>(IF(COUNTIF('课表'!$K$148:$K$310,B179)&gt;=2,1,COUNTIF('课表'!$K$148:$K$310,B179))+IF(COUNTIF('课表'!$L$148:$L$310,B179)&gt;=2,1,COUNTIF('课表'!$L$148:$L$310,B179))+IF(COUNTIF('课表'!$M$148:$M$310,B179)&gt;=2,1,COUNTIF('课表'!$M$148:$M$310,B179))+IF(COUNTIF('课表'!$N$148:$N$310,B179)&gt;=2,1,COUNTIF('课表'!$N$148:$N$310,B179)))*2</f>
        <v>8</v>
      </c>
      <c r="J179" s="30">
        <f>(IF(COUNTIF('课表'!$O$148:$O$310,B179)&gt;=2,1,COUNTIF('课表'!$O$148:$O$310,B179))+IF(COUNTIF('课表'!$P$148:$P$310,B179)&gt;=2,1,COUNTIF('课表'!$P$148:$P$310,B179))+IF(COUNTIF('课表'!$Q$148:$Q$310,B179)&gt;=2,1,COUNTIF('课表'!$Q$148:$Q$310,B179))+IF(COUNTIF('课表'!$R$148:$R$310,B179)&gt;=2,1,COUNTIF('课表'!$R$148:$R$310,B179)))*2</f>
        <v>8</v>
      </c>
      <c r="K179" s="30">
        <f>(IF(COUNTIF('课表'!$S$148:$S$310,B179)&gt;=2,1,COUNTIF('课表'!$S$148:$S$310,B179))+IF(COUNTIF('课表'!$T$148:$T$310,B179)&gt;=2,1,COUNTIF('课表'!$T$148:$T$310,B179)))*2</f>
        <v>0</v>
      </c>
      <c r="L179" s="30">
        <f>(IF(COUNTIF('课表'!$U$148:$U$310,B179)&gt;=2,1,COUNTIF('课表'!$U$148:$U$310,B179))+IF(COUNTIF('课表'!$V$148:$V$310,B179)&gt;=2,1,COUNTIF('课表'!$V$148:$V$310,B179))+IF(COUNTIF('课表'!$W$148:$W$310,B179)&gt;=2,1,COUNTIF('课表'!$W$148:$W$310,B179))+IF(COUNTIF('课表'!$X$148:$X$310,B179)&gt;=2,1,COUNTIF('课表'!$X$148:$X$310,B179)))*2</f>
        <v>0</v>
      </c>
      <c r="M179" s="30">
        <f>(IF(COUNTIF('课表'!$Y$148:$Y$310,B179)&gt;=2,1,COUNTIF('课表'!$Y$148:$Y$310,B179))+IF(COUNTIF('课表'!$Z$148:$Z$310,B179)&gt;=2,1,COUNTIF('课表'!$Z$148:$Z$310,B179))+IF(COUNTIF('课表'!$AA$148:$AA$310,B179)&gt;=2,1,COUNTIF('课表'!$AA$148:$AA$310,B179))+IF(COUNTIF('课表'!$AB$148:$AB$310,B179)&gt;=2,1,COUNTIF('课表'!$AB$148:$AB$310,B179)))*2</f>
        <v>0</v>
      </c>
      <c r="N179" s="30">
        <f t="shared" si="5"/>
        <v>24</v>
      </c>
    </row>
    <row r="180" spans="1:14" ht="19.5" customHeight="1">
      <c r="A180" s="28">
        <v>178</v>
      </c>
      <c r="B180" s="29" t="s">
        <v>1023</v>
      </c>
      <c r="C180" s="5" t="str">
        <f>VLOOKUP(B180,'教师基础数据'!$B$2:$G4433,3,FALSE)</f>
        <v>机械系</v>
      </c>
      <c r="D180" s="5" t="str">
        <f>VLOOKUP(B180,'教师基础数据'!$B$2:$G4433,4,FALSE)</f>
        <v>专职</v>
      </c>
      <c r="E180" s="5" t="str">
        <f>VLOOKUP(B180,'教师基础数据'!$B$2:$G4433,5,FALSE)</f>
        <v>汽车运用与维修教研室</v>
      </c>
      <c r="F180" s="28">
        <f t="shared" si="4"/>
        <v>5</v>
      </c>
      <c r="G180" s="30">
        <f>(IF(COUNTIF('课表'!$C$148:$C$310,B180)&gt;=2,1,COUNTIF('课表'!$C$148:$C$310,B180))+IF(COUNTIF('课表'!$D$148:$D$310,B180)&gt;=2,1,COUNTIF('课表'!D$148:$D$310,B180))+IF(COUNTIF('课表'!$E$148:$E$310,B180)&gt;=2,1,COUNTIF('课表'!$E$148:$E$310,B180))+IF(COUNTIF('课表'!$F$148:$F$310,B180)&gt;=2,1,COUNTIF('课表'!$F$148:$F$310,B180)))*2</f>
        <v>4</v>
      </c>
      <c r="H180" s="30">
        <f>(IF(COUNTIF('课表'!$G$148:$G$310,B180)&gt;=2,1,COUNTIF('课表'!$G$148:$G$310,B180))+IF(COUNTIF('课表'!$H$148:$H$310,B180)&gt;=2,1,COUNTIF('课表'!$H$148:$H$310,B180))+IF(COUNTIF('课表'!$I$148:$I$310,B180)&gt;=2,1,COUNTIF('课表'!$I$148:$I$310,B180))+IF(COUNTIF('课表'!$J$148:$J$310,B180)&gt;=2,1,COUNTIF('课表'!$J$148:$J$310,B180)))*2</f>
        <v>4</v>
      </c>
      <c r="I180" s="34">
        <f>(IF(COUNTIF('课表'!$K$148:$K$310,B180)&gt;=2,1,COUNTIF('课表'!$K$148:$K$310,B180))+IF(COUNTIF('课表'!$L$148:$L$310,B180)&gt;=2,1,COUNTIF('课表'!$L$148:$L$310,B180))+IF(COUNTIF('课表'!$M$148:$M$310,B180)&gt;=2,1,COUNTIF('课表'!$M$148:$M$310,B180))+IF(COUNTIF('课表'!$N$148:$N$310,B180)&gt;=2,1,COUNTIF('课表'!$N$148:$N$310,B180)))*2</f>
        <v>4</v>
      </c>
      <c r="J180" s="30">
        <f>(IF(COUNTIF('课表'!$O$148:$O$310,B180)&gt;=2,1,COUNTIF('课表'!$O$148:$O$310,B180))+IF(COUNTIF('课表'!$P$148:$P$310,B180)&gt;=2,1,COUNTIF('课表'!$P$148:$P$310,B180))+IF(COUNTIF('课表'!$Q$148:$Q$310,B180)&gt;=2,1,COUNTIF('课表'!$Q$148:$Q$310,B180))+IF(COUNTIF('课表'!$R$148:$R$310,B180)&gt;=2,1,COUNTIF('课表'!$R$148:$R$310,B180)))*2</f>
        <v>4</v>
      </c>
      <c r="K180" s="30">
        <f>(IF(COUNTIF('课表'!$S$148:$S$310,B180)&gt;=2,1,COUNTIF('课表'!$S$148:$S$310,B180))+IF(COUNTIF('课表'!$T$148:$T$310,B180)&gt;=2,1,COUNTIF('课表'!$T$148:$T$310,B180)))*2</f>
        <v>0</v>
      </c>
      <c r="L180" s="30">
        <f>(IF(COUNTIF('课表'!$U$148:$U$310,B180)&gt;=2,1,COUNTIF('课表'!$U$148:$U$310,B180))+IF(COUNTIF('课表'!$V$148:$V$310,B180)&gt;=2,1,COUNTIF('课表'!$V$148:$V$310,B180))+IF(COUNTIF('课表'!$W$148:$W$310,B180)&gt;=2,1,COUNTIF('课表'!$W$148:$W$310,B180))+IF(COUNTIF('课表'!$X$148:$X$310,B180)&gt;=2,1,COUNTIF('课表'!$X$148:$X$310,B180)))*2</f>
        <v>6</v>
      </c>
      <c r="M180" s="30">
        <f>(IF(COUNTIF('课表'!$Y$148:$Y$310,B180)&gt;=2,1,COUNTIF('课表'!$Y$148:$Y$310,B180))+IF(COUNTIF('课表'!$Z$148:$Z$310,B180)&gt;=2,1,COUNTIF('课表'!$Z$148:$Z$310,B180))+IF(COUNTIF('课表'!$AA$148:$AA$310,B180)&gt;=2,1,COUNTIF('课表'!$AA$148:$AA$310,B180))+IF(COUNTIF('课表'!$AB$148:$AB$310,B180)&gt;=2,1,COUNTIF('课表'!$AB$148:$AB$310,B180)))*2</f>
        <v>0</v>
      </c>
      <c r="N180" s="30">
        <f t="shared" si="5"/>
        <v>22</v>
      </c>
    </row>
    <row r="181" spans="1:14" ht="19.5" customHeight="1">
      <c r="A181" s="28">
        <v>179</v>
      </c>
      <c r="B181" s="29" t="s">
        <v>1632</v>
      </c>
      <c r="C181" s="5" t="str">
        <f>VLOOKUP(B181,'教师基础数据'!$B$2:$G4389,3,FALSE)</f>
        <v>机械系</v>
      </c>
      <c r="D181" s="5" t="str">
        <f>VLOOKUP(B181,'教师基础数据'!$B$2:$G4389,4,FALSE)</f>
        <v>专职</v>
      </c>
      <c r="E181" s="5" t="str">
        <f>VLOOKUP(B181,'教师基础数据'!$B$2:$G4389,5,FALSE)</f>
        <v>汽车运用与维修教研室</v>
      </c>
      <c r="F181" s="28">
        <f t="shared" si="4"/>
        <v>0</v>
      </c>
      <c r="G181" s="30">
        <f>(IF(COUNTIF('课表'!$C$148:$C$310,B181)&gt;=2,1,COUNTIF('课表'!$C$148:$C$310,B181))+IF(COUNTIF('课表'!$D$148:$D$310,B181)&gt;=2,1,COUNTIF('课表'!D$148:$D$310,B181))+IF(COUNTIF('课表'!$E$148:$E$310,B181)&gt;=2,1,COUNTIF('课表'!$E$148:$E$310,B181))+IF(COUNTIF('课表'!$F$148:$F$310,B181)&gt;=2,1,COUNTIF('课表'!$F$148:$F$310,B181)))*2</f>
        <v>0</v>
      </c>
      <c r="H181" s="30">
        <f>(IF(COUNTIF('课表'!$G$148:$G$310,B181)&gt;=2,1,COUNTIF('课表'!$G$148:$G$310,B181))+IF(COUNTIF('课表'!$H$148:$H$310,B181)&gt;=2,1,COUNTIF('课表'!$H$148:$H$310,B181))+IF(COUNTIF('课表'!$I$148:$I$310,B181)&gt;=2,1,COUNTIF('课表'!$I$148:$I$310,B181))+IF(COUNTIF('课表'!$J$148:$J$310,B181)&gt;=2,1,COUNTIF('课表'!$J$148:$J$310,B181)))*2</f>
        <v>0</v>
      </c>
      <c r="I181" s="34">
        <f>(IF(COUNTIF('课表'!$K$148:$K$310,B181)&gt;=2,1,COUNTIF('课表'!$K$148:$K$310,B181))+IF(COUNTIF('课表'!$L$148:$L$310,B181)&gt;=2,1,COUNTIF('课表'!$L$148:$L$310,B181))+IF(COUNTIF('课表'!$M$148:$M$310,B181)&gt;=2,1,COUNTIF('课表'!$M$148:$M$310,B181))+IF(COUNTIF('课表'!$N$148:$N$310,B181)&gt;=2,1,COUNTIF('课表'!$N$148:$N$310,B181)))*2</f>
        <v>0</v>
      </c>
      <c r="J181" s="30">
        <f>(IF(COUNTIF('课表'!$O$148:$O$310,B181)&gt;=2,1,COUNTIF('课表'!$O$148:$O$310,B181))+IF(COUNTIF('课表'!$P$148:$P$310,B181)&gt;=2,1,COUNTIF('课表'!$P$148:$P$310,B181))+IF(COUNTIF('课表'!$Q$148:$Q$310,B181)&gt;=2,1,COUNTIF('课表'!$Q$148:$Q$310,B181))+IF(COUNTIF('课表'!$R$148:$R$310,B181)&gt;=2,1,COUNTIF('课表'!$R$148:$R$310,B181)))*2</f>
        <v>0</v>
      </c>
      <c r="K181" s="30">
        <f>(IF(COUNTIF('课表'!$S$148:$S$310,B181)&gt;=2,1,COUNTIF('课表'!$S$148:$S$310,B181))+IF(COUNTIF('课表'!$T$148:$T$310,B181)&gt;=2,1,COUNTIF('课表'!$T$148:$T$310,B181)))*2</f>
        <v>0</v>
      </c>
      <c r="L181" s="30">
        <f>(IF(COUNTIF('课表'!$U$148:$U$310,B181)&gt;=2,1,COUNTIF('课表'!$U$148:$U$310,B181))+IF(COUNTIF('课表'!$V$148:$V$310,B181)&gt;=2,1,COUNTIF('课表'!$V$148:$V$310,B181))+IF(COUNTIF('课表'!$W$148:$W$310,B181)&gt;=2,1,COUNTIF('课表'!$W$148:$W$310,B181))+IF(COUNTIF('课表'!$X$148:$X$310,B181)&gt;=2,1,COUNTIF('课表'!$X$148:$X$310,B181)))*2</f>
        <v>0</v>
      </c>
      <c r="M181" s="30">
        <f>(IF(COUNTIF('课表'!$Y$148:$Y$310,B181)&gt;=2,1,COUNTIF('课表'!$Y$148:$Y$310,B181))+IF(COUNTIF('课表'!$Z$148:$Z$310,B181)&gt;=2,1,COUNTIF('课表'!$Z$148:$Z$310,B181))+IF(COUNTIF('课表'!$AA$148:$AA$310,B181)&gt;=2,1,COUNTIF('课表'!$AA$148:$AA$310,B181))+IF(COUNTIF('课表'!$AB$148:$AB$310,B181)&gt;=2,1,COUNTIF('课表'!$AB$148:$AB$310,B181)))*2</f>
        <v>0</v>
      </c>
      <c r="N181" s="30">
        <f t="shared" si="5"/>
        <v>0</v>
      </c>
    </row>
    <row r="182" spans="1:14" ht="19.5" customHeight="1">
      <c r="A182" s="28">
        <v>180</v>
      </c>
      <c r="B182" s="29" t="s">
        <v>1016</v>
      </c>
      <c r="C182" s="5" t="str">
        <f>VLOOKUP(B182,'教师基础数据'!$B$2:$G4749,3,FALSE)</f>
        <v>机械系</v>
      </c>
      <c r="D182" s="5" t="str">
        <f>VLOOKUP(B182,'教师基础数据'!$B$2:$G4749,4,FALSE)</f>
        <v>外聘</v>
      </c>
      <c r="E182" s="5" t="str">
        <f>VLOOKUP(B182,'教师基础数据'!$B$2:$G4749,5,FALSE)</f>
        <v>汽车运用与维修教研室</v>
      </c>
      <c r="F182" s="28">
        <f t="shared" si="4"/>
        <v>6</v>
      </c>
      <c r="G182" s="30">
        <f>(IF(COUNTIF('课表'!$C$148:$C$310,B182)&gt;=2,1,COUNTIF('课表'!$C$148:$C$310,B182))+IF(COUNTIF('课表'!$D$148:$D$310,B182)&gt;=2,1,COUNTIF('课表'!D$148:$D$310,B182))+IF(COUNTIF('课表'!$E$148:$E$310,B182)&gt;=2,1,COUNTIF('课表'!$E$148:$E$310,B182))+IF(COUNTIF('课表'!$F$148:$F$310,B182)&gt;=2,1,COUNTIF('课表'!$F$148:$F$310,B182)))*2</f>
        <v>8</v>
      </c>
      <c r="H182" s="30">
        <f>(IF(COUNTIF('课表'!$G$148:$G$310,B182)&gt;=2,1,COUNTIF('课表'!$G$148:$G$310,B182))+IF(COUNTIF('课表'!$H$148:$H$310,B182)&gt;=2,1,COUNTIF('课表'!$H$148:$H$310,B182))+IF(COUNTIF('课表'!$I$148:$I$310,B182)&gt;=2,1,COUNTIF('课表'!$I$148:$I$310,B182))+IF(COUNTIF('课表'!$J$148:$J$310,B182)&gt;=2,1,COUNTIF('课表'!$J$148:$J$310,B182)))*2</f>
        <v>4</v>
      </c>
      <c r="I182" s="34">
        <f>(IF(COUNTIF('课表'!$K$148:$K$310,B182)&gt;=2,1,COUNTIF('课表'!$K$148:$K$310,B182))+IF(COUNTIF('课表'!$L$148:$L$310,B182)&gt;=2,1,COUNTIF('课表'!$L$148:$L$310,B182))+IF(COUNTIF('课表'!$M$148:$M$310,B182)&gt;=2,1,COUNTIF('课表'!$M$148:$M$310,B182))+IF(COUNTIF('课表'!$N$148:$N$310,B182)&gt;=2,1,COUNTIF('课表'!$N$148:$N$310,B182)))*2</f>
        <v>4</v>
      </c>
      <c r="J182" s="30">
        <f>(IF(COUNTIF('课表'!$O$148:$O$310,B182)&gt;=2,1,COUNTIF('课表'!$O$148:$O$310,B182))+IF(COUNTIF('课表'!$P$148:$P$310,B182)&gt;=2,1,COUNTIF('课表'!$P$148:$P$310,B182))+IF(COUNTIF('课表'!$Q$148:$Q$310,B182)&gt;=2,1,COUNTIF('课表'!$Q$148:$Q$310,B182))+IF(COUNTIF('课表'!$R$148:$R$310,B182)&gt;=2,1,COUNTIF('课表'!$R$148:$R$310,B182)))*2</f>
        <v>4</v>
      </c>
      <c r="K182" s="30">
        <f>(IF(COUNTIF('课表'!$S$148:$S$310,B182)&gt;=2,1,COUNTIF('课表'!$S$148:$S$310,B182))+IF(COUNTIF('课表'!$T$148:$T$310,B182)&gt;=2,1,COUNTIF('课表'!$T$148:$T$310,B182)))*2</f>
        <v>4</v>
      </c>
      <c r="L182" s="30">
        <f>(IF(COUNTIF('课表'!$U$148:$U$310,B182)&gt;=2,1,COUNTIF('课表'!$U$148:$U$310,B182))+IF(COUNTIF('课表'!$V$148:$V$310,B182)&gt;=2,1,COUNTIF('课表'!$V$148:$V$310,B182))+IF(COUNTIF('课表'!$W$148:$W$310,B182)&gt;=2,1,COUNTIF('课表'!$W$148:$W$310,B182))+IF(COUNTIF('课表'!$X$148:$X$310,B182)&gt;=2,1,COUNTIF('课表'!$X$148:$X$310,B182)))*2</f>
        <v>4</v>
      </c>
      <c r="M182" s="30">
        <f>(IF(COUNTIF('课表'!$Y$148:$Y$310,B182)&gt;=2,1,COUNTIF('课表'!$Y$148:$Y$310,B182))+IF(COUNTIF('课表'!$Z$148:$Z$310,B182)&gt;=2,1,COUNTIF('课表'!$Z$148:$Z$310,B182))+IF(COUNTIF('课表'!$AA$148:$AA$310,B182)&gt;=2,1,COUNTIF('课表'!$AA$148:$AA$310,B182))+IF(COUNTIF('课表'!$AB$148:$AB$310,B182)&gt;=2,1,COUNTIF('课表'!$AB$148:$AB$310,B182)))*2</f>
        <v>0</v>
      </c>
      <c r="N182" s="30">
        <f t="shared" si="5"/>
        <v>28</v>
      </c>
    </row>
    <row r="183" spans="1:14" ht="19.5" customHeight="1">
      <c r="A183" s="28">
        <v>181</v>
      </c>
      <c r="B183" s="29" t="s">
        <v>1027</v>
      </c>
      <c r="C183" s="5" t="str">
        <f>VLOOKUP(B183,'教师基础数据'!$B$2:$G4461,3,FALSE)</f>
        <v>机械系</v>
      </c>
      <c r="D183" s="5" t="str">
        <f>VLOOKUP(B183,'教师基础数据'!$B$2:$G4461,4,FALSE)</f>
        <v>外聘</v>
      </c>
      <c r="E183" s="5" t="str">
        <f>VLOOKUP(B183,'教师基础数据'!$B$2:$G4461,5,FALSE)</f>
        <v>汽车运用与维修教研室</v>
      </c>
      <c r="F183" s="28">
        <f t="shared" si="4"/>
        <v>5</v>
      </c>
      <c r="G183" s="30">
        <f>(IF(COUNTIF('课表'!$C$148:$C$310,B183)&gt;=2,1,COUNTIF('课表'!$C$148:$C$310,B183))+IF(COUNTIF('课表'!$D$148:$D$310,B183)&gt;=2,1,COUNTIF('课表'!D$148:$D$310,B183))+IF(COUNTIF('课表'!$E$148:$E$310,B183)&gt;=2,1,COUNTIF('课表'!$E$148:$E$310,B183))+IF(COUNTIF('课表'!$F$148:$F$310,B183)&gt;=2,1,COUNTIF('课表'!$F$148:$F$310,B183)))*2</f>
        <v>4</v>
      </c>
      <c r="H183" s="30">
        <f>(IF(COUNTIF('课表'!$G$148:$G$310,B183)&gt;=2,1,COUNTIF('课表'!$G$148:$G$310,B183))+IF(COUNTIF('课表'!$H$148:$H$310,B183)&gt;=2,1,COUNTIF('课表'!$H$148:$H$310,B183))+IF(COUNTIF('课表'!$I$148:$I$310,B183)&gt;=2,1,COUNTIF('课表'!$I$148:$I$310,B183))+IF(COUNTIF('课表'!$J$148:$J$310,B183)&gt;=2,1,COUNTIF('课表'!$J$148:$J$310,B183)))*2</f>
        <v>4</v>
      </c>
      <c r="I183" s="34">
        <f>(IF(COUNTIF('课表'!$K$148:$K$310,B183)&gt;=2,1,COUNTIF('课表'!$K$148:$K$310,B183))+IF(COUNTIF('课表'!$L$148:$L$310,B183)&gt;=2,1,COUNTIF('课表'!$L$148:$L$310,B183))+IF(COUNTIF('课表'!$M$148:$M$310,B183)&gt;=2,1,COUNTIF('课表'!$M$148:$M$310,B183))+IF(COUNTIF('课表'!$N$148:$N$310,B183)&gt;=2,1,COUNTIF('课表'!$N$148:$N$310,B183)))*2</f>
        <v>4</v>
      </c>
      <c r="J183" s="30">
        <f>(IF(COUNTIF('课表'!$O$148:$O$310,B183)&gt;=2,1,COUNTIF('课表'!$O$148:$O$310,B183))+IF(COUNTIF('课表'!$P$148:$P$310,B183)&gt;=2,1,COUNTIF('课表'!$P$148:$P$310,B183))+IF(COUNTIF('课表'!$Q$148:$Q$310,B183)&gt;=2,1,COUNTIF('课表'!$Q$148:$Q$310,B183))+IF(COUNTIF('课表'!$R$148:$R$310,B183)&gt;=2,1,COUNTIF('课表'!$R$148:$R$310,B183)))*2</f>
        <v>4</v>
      </c>
      <c r="K183" s="30">
        <f>(IF(COUNTIF('课表'!$S$148:$S$310,B183)&gt;=2,1,COUNTIF('课表'!$S$148:$S$310,B183))+IF(COUNTIF('课表'!$T$148:$T$310,B183)&gt;=2,1,COUNTIF('课表'!$T$148:$T$310,B183)))*2</f>
        <v>4</v>
      </c>
      <c r="L183" s="30">
        <f>(IF(COUNTIF('课表'!$U$148:$U$310,B183)&gt;=2,1,COUNTIF('课表'!$U$148:$U$310,B183))+IF(COUNTIF('课表'!$V$148:$V$310,B183)&gt;=2,1,COUNTIF('课表'!$V$148:$V$310,B183))+IF(COUNTIF('课表'!$W$148:$W$310,B183)&gt;=2,1,COUNTIF('课表'!$W$148:$W$310,B183))+IF(COUNTIF('课表'!$X$148:$X$310,B183)&gt;=2,1,COUNTIF('课表'!$X$148:$X$310,B183)))*2</f>
        <v>0</v>
      </c>
      <c r="M183" s="30">
        <f>(IF(COUNTIF('课表'!$Y$148:$Y$310,B183)&gt;=2,1,COUNTIF('课表'!$Y$148:$Y$310,B183))+IF(COUNTIF('课表'!$Z$148:$Z$310,B183)&gt;=2,1,COUNTIF('课表'!$Z$148:$Z$310,B183))+IF(COUNTIF('课表'!$AA$148:$AA$310,B183)&gt;=2,1,COUNTIF('课表'!$AA$148:$AA$310,B183))+IF(COUNTIF('课表'!$AB$148:$AB$310,B183)&gt;=2,1,COUNTIF('课表'!$AB$148:$AB$310,B183)))*2</f>
        <v>0</v>
      </c>
      <c r="N183" s="30">
        <f t="shared" si="5"/>
        <v>20</v>
      </c>
    </row>
    <row r="184" spans="1:14" ht="19.5" customHeight="1">
      <c r="A184" s="28">
        <v>182</v>
      </c>
      <c r="B184" s="29" t="s">
        <v>1021</v>
      </c>
      <c r="C184" s="5" t="str">
        <f>VLOOKUP(B184,'教师基础数据'!$B$2:$G4597,3,FALSE)</f>
        <v>机械系</v>
      </c>
      <c r="D184" s="5" t="str">
        <f>VLOOKUP(B184,'教师基础数据'!$B$2:$G4597,4,FALSE)</f>
        <v>外聘</v>
      </c>
      <c r="E184" s="5" t="str">
        <f>VLOOKUP(B184,'教师基础数据'!$B$2:$G4597,5,FALSE)</f>
        <v>汽车运用与维修教研室</v>
      </c>
      <c r="F184" s="28">
        <f t="shared" si="4"/>
        <v>6</v>
      </c>
      <c r="G184" s="30">
        <f>(IF(COUNTIF('课表'!$C$148:$C$310,B184)&gt;=2,1,COUNTIF('课表'!$C$148:$C$310,B184))+IF(COUNTIF('课表'!$D$148:$D$310,B184)&gt;=2,1,COUNTIF('课表'!D$148:$D$310,B184))+IF(COUNTIF('课表'!$E$148:$E$310,B184)&gt;=2,1,COUNTIF('课表'!$E$148:$E$310,B184))+IF(COUNTIF('课表'!$F$148:$F$310,B184)&gt;=2,1,COUNTIF('课表'!$F$148:$F$310,B184)))*2</f>
        <v>4</v>
      </c>
      <c r="H184" s="30">
        <f>(IF(COUNTIF('课表'!$G$148:$G$310,B184)&gt;=2,1,COUNTIF('课表'!$G$148:$G$310,B184))+IF(COUNTIF('课表'!$H$148:$H$310,B184)&gt;=2,1,COUNTIF('课表'!$H$148:$H$310,B184))+IF(COUNTIF('课表'!$I$148:$I$310,B184)&gt;=2,1,COUNTIF('课表'!$I$148:$I$310,B184))+IF(COUNTIF('课表'!$J$148:$J$310,B184)&gt;=2,1,COUNTIF('课表'!$J$148:$J$310,B184)))*2</f>
        <v>4</v>
      </c>
      <c r="I184" s="34">
        <f>(IF(COUNTIF('课表'!$K$148:$K$310,B184)&gt;=2,1,COUNTIF('课表'!$K$148:$K$310,B184))+IF(COUNTIF('课表'!$L$148:$L$310,B184)&gt;=2,1,COUNTIF('课表'!$L$148:$L$310,B184))+IF(COUNTIF('课表'!$M$148:$M$310,B184)&gt;=2,1,COUNTIF('课表'!$M$148:$M$310,B184))+IF(COUNTIF('课表'!$N$148:$N$310,B184)&gt;=2,1,COUNTIF('课表'!$N$148:$N$310,B184)))*2</f>
        <v>4</v>
      </c>
      <c r="J184" s="30">
        <f>(IF(COUNTIF('课表'!$O$148:$O$310,B184)&gt;=2,1,COUNTIF('课表'!$O$148:$O$310,B184))+IF(COUNTIF('课表'!$P$148:$P$310,B184)&gt;=2,1,COUNTIF('课表'!$P$148:$P$310,B184))+IF(COUNTIF('课表'!$Q$148:$Q$310,B184)&gt;=2,1,COUNTIF('课表'!$Q$148:$Q$310,B184))+IF(COUNTIF('课表'!$R$148:$R$310,B184)&gt;=2,1,COUNTIF('课表'!$R$148:$R$310,B184)))*2</f>
        <v>4</v>
      </c>
      <c r="K184" s="30">
        <f>(IF(COUNTIF('课表'!$S$148:$S$310,B184)&gt;=2,1,COUNTIF('课表'!$S$148:$S$310,B184))+IF(COUNTIF('课表'!$T$148:$T$310,B184)&gt;=2,1,COUNTIF('课表'!$T$148:$T$310,B184)))*2</f>
        <v>4</v>
      </c>
      <c r="L184" s="30">
        <f>(IF(COUNTIF('课表'!$U$148:$U$310,B184)&gt;=2,1,COUNTIF('课表'!$U$148:$U$310,B184))+IF(COUNTIF('课表'!$V$148:$V$310,B184)&gt;=2,1,COUNTIF('课表'!$V$148:$V$310,B184))+IF(COUNTIF('课表'!$W$148:$W$310,B184)&gt;=2,1,COUNTIF('课表'!$W$148:$W$310,B184))+IF(COUNTIF('课表'!$X$148:$X$310,B184)&gt;=2,1,COUNTIF('课表'!$X$148:$X$310,B184)))*2</f>
        <v>4</v>
      </c>
      <c r="M184" s="30">
        <f>(IF(COUNTIF('课表'!$Y$148:$Y$310,B184)&gt;=2,1,COUNTIF('课表'!$Y$148:$Y$310,B184))+IF(COUNTIF('课表'!$Z$148:$Z$310,B184)&gt;=2,1,COUNTIF('课表'!$Z$148:$Z$310,B184))+IF(COUNTIF('课表'!$AA$148:$AA$310,B184)&gt;=2,1,COUNTIF('课表'!$AA$148:$AA$310,B184))+IF(COUNTIF('课表'!$AB$148:$AB$310,B184)&gt;=2,1,COUNTIF('课表'!$AB$148:$AB$310,B184)))*2</f>
        <v>0</v>
      </c>
      <c r="N184" s="30">
        <f t="shared" si="5"/>
        <v>24</v>
      </c>
    </row>
    <row r="185" spans="1:14" ht="19.5" customHeight="1">
      <c r="A185" s="28">
        <v>183</v>
      </c>
      <c r="B185" s="31" t="s">
        <v>1024</v>
      </c>
      <c r="C185" s="5" t="str">
        <f>VLOOKUP(B185,'教师基础数据'!$B$2:$G4496,3,FALSE)</f>
        <v>机械系</v>
      </c>
      <c r="D185" s="5" t="str">
        <f>VLOOKUP(B185,'教师基础数据'!$B$2:$G4723,4,FALSE)</f>
        <v>外聘</v>
      </c>
      <c r="E185" s="5" t="str">
        <f>VLOOKUP(B185,'教师基础数据'!$B$2:$G4473,5,FALSE)</f>
        <v>汽车运用与维修教研室</v>
      </c>
      <c r="F185" s="28">
        <f t="shared" si="4"/>
        <v>6</v>
      </c>
      <c r="G185" s="30">
        <f>(IF(COUNTIF('课表'!$C$148:$C$310,B185)&gt;=2,1,COUNTIF('课表'!$C$148:$C$310,B185))+IF(COUNTIF('课表'!$D$148:$D$310,B185)&gt;=2,1,COUNTIF('课表'!D$148:$D$310,B185))+IF(COUNTIF('课表'!$E$148:$E$310,B185)&gt;=2,1,COUNTIF('课表'!$E$148:$E$310,B185))+IF(COUNTIF('课表'!$F$148:$F$310,B185)&gt;=2,1,COUNTIF('课表'!$F$148:$F$310,B185)))*2</f>
        <v>4</v>
      </c>
      <c r="H185" s="30">
        <f>(IF(COUNTIF('课表'!$G$148:$G$310,B185)&gt;=2,1,COUNTIF('课表'!$G$148:$G$310,B185))+IF(COUNTIF('课表'!$H$148:$H$310,B185)&gt;=2,1,COUNTIF('课表'!$H$148:$H$310,B185))+IF(COUNTIF('课表'!$I$148:$I$310,B185)&gt;=2,1,COUNTIF('课表'!$I$148:$I$310,B185))+IF(COUNTIF('课表'!$J$148:$J$310,B185)&gt;=2,1,COUNTIF('课表'!$J$148:$J$310,B185)))*2</f>
        <v>4</v>
      </c>
      <c r="I185" s="34">
        <f>(IF(COUNTIF('课表'!$K$148:$K$310,B185)&gt;=2,1,COUNTIF('课表'!$K$148:$K$310,B185))+IF(COUNTIF('课表'!$L$148:$L$310,B185)&gt;=2,1,COUNTIF('课表'!$L$148:$L$310,B185))+IF(COUNTIF('课表'!$M$148:$M$310,B185)&gt;=2,1,COUNTIF('课表'!$M$148:$M$310,B185))+IF(COUNTIF('课表'!$N$148:$N$310,B185)&gt;=2,1,COUNTIF('课表'!$N$148:$N$310,B185)))*2</f>
        <v>4</v>
      </c>
      <c r="J185" s="30">
        <f>(IF(COUNTIF('课表'!$O$148:$O$310,B185)&gt;=2,1,COUNTIF('课表'!$O$148:$O$310,B185))+IF(COUNTIF('课表'!$P$148:$P$310,B185)&gt;=2,1,COUNTIF('课表'!$P$148:$P$310,B185))+IF(COUNTIF('课表'!$Q$148:$Q$310,B185)&gt;=2,1,COUNTIF('课表'!$Q$148:$Q$310,B185))+IF(COUNTIF('课表'!$R$148:$R$310,B185)&gt;=2,1,COUNTIF('课表'!$R$148:$R$310,B185)))*2</f>
        <v>4</v>
      </c>
      <c r="K185" s="30">
        <f>(IF(COUNTIF('课表'!$S$148:$S$310,B185)&gt;=2,1,COUNTIF('课表'!$S$148:$S$310,B185))+IF(COUNTIF('课表'!$T$148:$T$310,B185)&gt;=2,1,COUNTIF('课表'!$T$148:$T$310,B185)))*2</f>
        <v>4</v>
      </c>
      <c r="L185" s="30">
        <f>(IF(COUNTIF('课表'!$U$148:$U$310,B185)&gt;=2,1,COUNTIF('课表'!$U$148:$U$310,B185))+IF(COUNTIF('课表'!$V$148:$V$310,B185)&gt;=2,1,COUNTIF('课表'!$V$148:$V$310,B185))+IF(COUNTIF('课表'!$W$148:$W$310,B185)&gt;=2,1,COUNTIF('课表'!$W$148:$W$310,B185))+IF(COUNTIF('课表'!$X$148:$X$310,B185)&gt;=2,1,COUNTIF('课表'!$X$148:$X$310,B185)))*2</f>
        <v>4</v>
      </c>
      <c r="M185" s="30">
        <f>(IF(COUNTIF('课表'!$Y$148:$Y$310,B185)&gt;=2,1,COUNTIF('课表'!$Y$148:$Y$310,B185))+IF(COUNTIF('课表'!$Z$148:$Z$310,B185)&gt;=2,1,COUNTIF('课表'!$Z$148:$Z$310,B185))+IF(COUNTIF('课表'!$AA$148:$AA$310,B185)&gt;=2,1,COUNTIF('课表'!$AA$148:$AA$310,B185))+IF(COUNTIF('课表'!$AB$148:$AB$310,B185)&gt;=2,1,COUNTIF('课表'!$AB$148:$AB$310,B185)))*2</f>
        <v>0</v>
      </c>
      <c r="N185" s="30">
        <f t="shared" si="5"/>
        <v>24</v>
      </c>
    </row>
    <row r="186" spans="1:14" ht="19.5" customHeight="1">
      <c r="A186" s="28">
        <v>184</v>
      </c>
      <c r="B186" s="29" t="s">
        <v>1633</v>
      </c>
      <c r="C186" s="5" t="str">
        <f>VLOOKUP(B186,'教师基础数据'!$B$2:$G4769,3,FALSE)</f>
        <v>机械系</v>
      </c>
      <c r="D186" s="5" t="str">
        <f>VLOOKUP(B186,'教师基础数据'!$B$2:$G4769,4,FALSE)</f>
        <v>兼职</v>
      </c>
      <c r="E186" s="5" t="str">
        <f>VLOOKUP(B186,'教师基础数据'!$B$2:$G4769,5,FALSE)</f>
        <v>汽车运用与维修教研室</v>
      </c>
      <c r="F186" s="28">
        <f t="shared" si="4"/>
        <v>0</v>
      </c>
      <c r="G186" s="30">
        <f>(IF(COUNTIF('课表'!$C$148:$C$310,B186)&gt;=2,1,COUNTIF('课表'!$C$148:$C$310,B186))+IF(COUNTIF('课表'!$D$148:$D$310,B186)&gt;=2,1,COUNTIF('课表'!D$148:$D$310,B186))+IF(COUNTIF('课表'!$E$148:$E$310,B186)&gt;=2,1,COUNTIF('课表'!$E$148:$E$310,B186))+IF(COUNTIF('课表'!$F$148:$F$310,B186)&gt;=2,1,COUNTIF('课表'!$F$148:$F$310,B186)))*2</f>
        <v>0</v>
      </c>
      <c r="H186" s="30">
        <f>(IF(COUNTIF('课表'!$G$148:$G$310,B186)&gt;=2,1,COUNTIF('课表'!$G$148:$G$310,B186))+IF(COUNTIF('课表'!$H$148:$H$310,B186)&gt;=2,1,COUNTIF('课表'!$H$148:$H$310,B186))+IF(COUNTIF('课表'!$I$148:$I$310,B186)&gt;=2,1,COUNTIF('课表'!$I$148:$I$310,B186))+IF(COUNTIF('课表'!$J$148:$J$310,B186)&gt;=2,1,COUNTIF('课表'!$J$148:$J$310,B186)))*2</f>
        <v>0</v>
      </c>
      <c r="I186" s="34">
        <f>(IF(COUNTIF('课表'!$K$148:$K$310,B186)&gt;=2,1,COUNTIF('课表'!$K$148:$K$310,B186))+IF(COUNTIF('课表'!$L$148:$L$310,B186)&gt;=2,1,COUNTIF('课表'!$L$148:$L$310,B186))+IF(COUNTIF('课表'!$M$148:$M$310,B186)&gt;=2,1,COUNTIF('课表'!$M$148:$M$310,B186))+IF(COUNTIF('课表'!$N$148:$N$310,B186)&gt;=2,1,COUNTIF('课表'!$N$148:$N$310,B186)))*2</f>
        <v>0</v>
      </c>
      <c r="J186" s="30">
        <f>(IF(COUNTIF('课表'!$O$148:$O$310,B186)&gt;=2,1,COUNTIF('课表'!$O$148:$O$310,B186))+IF(COUNTIF('课表'!$P$148:$P$310,B186)&gt;=2,1,COUNTIF('课表'!$P$148:$P$310,B186))+IF(COUNTIF('课表'!$Q$148:$Q$310,B186)&gt;=2,1,COUNTIF('课表'!$Q$148:$Q$310,B186))+IF(COUNTIF('课表'!$R$148:$R$310,B186)&gt;=2,1,COUNTIF('课表'!$R$148:$R$310,B186)))*2</f>
        <v>0</v>
      </c>
      <c r="K186" s="30">
        <f>(IF(COUNTIF('课表'!$S$148:$S$310,B186)&gt;=2,1,COUNTIF('课表'!$S$148:$S$310,B186))+IF(COUNTIF('课表'!$T$148:$T$310,B186)&gt;=2,1,COUNTIF('课表'!$T$148:$T$310,B186)))*2</f>
        <v>0</v>
      </c>
      <c r="L186" s="30">
        <f>(IF(COUNTIF('课表'!$U$148:$U$310,B186)&gt;=2,1,COUNTIF('课表'!$U$148:$U$310,B186))+IF(COUNTIF('课表'!$V$148:$V$310,B186)&gt;=2,1,COUNTIF('课表'!$V$148:$V$310,B186))+IF(COUNTIF('课表'!$W$148:$W$310,B186)&gt;=2,1,COUNTIF('课表'!$W$148:$W$310,B186))+IF(COUNTIF('课表'!$X$148:$X$310,B186)&gt;=2,1,COUNTIF('课表'!$X$148:$X$310,B186)))*2</f>
        <v>0</v>
      </c>
      <c r="M186" s="30">
        <f>(IF(COUNTIF('课表'!$Y$148:$Y$310,B186)&gt;=2,1,COUNTIF('课表'!$Y$148:$Y$310,B186))+IF(COUNTIF('课表'!$Z$148:$Z$310,B186)&gt;=2,1,COUNTIF('课表'!$Z$148:$Z$310,B186))+IF(COUNTIF('课表'!$AA$148:$AA$310,B186)&gt;=2,1,COUNTIF('课表'!$AA$148:$AA$310,B186))+IF(COUNTIF('课表'!$AB$148:$AB$310,B186)&gt;=2,1,COUNTIF('课表'!$AB$148:$AB$310,B186)))*2</f>
        <v>0</v>
      </c>
      <c r="N186" s="30">
        <f t="shared" si="5"/>
        <v>0</v>
      </c>
    </row>
    <row r="187" spans="1:14" ht="19.5" customHeight="1">
      <c r="A187" s="28">
        <v>185</v>
      </c>
      <c r="B187" s="29" t="s">
        <v>1078</v>
      </c>
      <c r="C187" s="5" t="str">
        <f>VLOOKUP(B187,'教师基础数据'!$B$2:$G4509,3,FALSE)</f>
        <v>机械系</v>
      </c>
      <c r="D187" s="5" t="str">
        <f>VLOOKUP(B187,'教师基础数据'!$B$2:$G4509,4,FALSE)</f>
        <v>兼职</v>
      </c>
      <c r="E187" s="5" t="str">
        <f>VLOOKUP(B187,'教师基础数据'!$B$2:$G4509,5,FALSE)</f>
        <v>汽车运用与维修教研室</v>
      </c>
      <c r="F187" s="28">
        <f t="shared" si="4"/>
        <v>2</v>
      </c>
      <c r="G187" s="30">
        <f>(IF(COUNTIF('课表'!$C$148:$C$310,B187)&gt;=2,1,COUNTIF('课表'!$C$148:$C$310,B187))+IF(COUNTIF('课表'!$D$148:$D$310,B187)&gt;=2,1,COUNTIF('课表'!D$148:$D$310,B187))+IF(COUNTIF('课表'!$E$148:$E$310,B187)&gt;=2,1,COUNTIF('课表'!$E$148:$E$310,B187))+IF(COUNTIF('课表'!$F$148:$F$310,B187)&gt;=2,1,COUNTIF('课表'!$F$148:$F$310,B187)))*2</f>
        <v>0</v>
      </c>
      <c r="H187" s="30">
        <f>(IF(COUNTIF('课表'!$G$148:$G$310,B187)&gt;=2,1,COUNTIF('课表'!$G$148:$G$310,B187))+IF(COUNTIF('课表'!$H$148:$H$310,B187)&gt;=2,1,COUNTIF('课表'!$H$148:$H$310,B187))+IF(COUNTIF('课表'!$I$148:$I$310,B187)&gt;=2,1,COUNTIF('课表'!$I$148:$I$310,B187))+IF(COUNTIF('课表'!$J$148:$J$310,B187)&gt;=2,1,COUNTIF('课表'!$J$148:$J$310,B187)))*2</f>
        <v>0</v>
      </c>
      <c r="I187" s="34">
        <f>(IF(COUNTIF('课表'!$K$148:$K$310,B187)&gt;=2,1,COUNTIF('课表'!$K$148:$K$310,B187))+IF(COUNTIF('课表'!$L$148:$L$310,B187)&gt;=2,1,COUNTIF('课表'!$L$148:$L$310,B187))+IF(COUNTIF('课表'!$M$148:$M$310,B187)&gt;=2,1,COUNTIF('课表'!$M$148:$M$310,B187))+IF(COUNTIF('课表'!$N$148:$N$310,B187)&gt;=2,1,COUNTIF('课表'!$N$148:$N$310,B187)))*2</f>
        <v>4</v>
      </c>
      <c r="J187" s="30">
        <f>(IF(COUNTIF('课表'!$O$148:$O$310,B187)&gt;=2,1,COUNTIF('课表'!$O$148:$O$310,B187))+IF(COUNTIF('课表'!$P$148:$P$310,B187)&gt;=2,1,COUNTIF('课表'!$P$148:$P$310,B187))+IF(COUNTIF('课表'!$Q$148:$Q$310,B187)&gt;=2,1,COUNTIF('课表'!$Q$148:$Q$310,B187))+IF(COUNTIF('课表'!$R$148:$R$310,B187)&gt;=2,1,COUNTIF('课表'!$R$148:$R$310,B187)))*2</f>
        <v>4</v>
      </c>
      <c r="K187" s="30">
        <f>(IF(COUNTIF('课表'!$S$148:$S$310,B187)&gt;=2,1,COUNTIF('课表'!$S$148:$S$310,B187))+IF(COUNTIF('课表'!$T$148:$T$310,B187)&gt;=2,1,COUNTIF('课表'!$T$148:$T$310,B187)))*2</f>
        <v>0</v>
      </c>
      <c r="L187" s="30">
        <f>(IF(COUNTIF('课表'!$U$148:$U$310,B187)&gt;=2,1,COUNTIF('课表'!$U$148:$U$310,B187))+IF(COUNTIF('课表'!$V$148:$V$310,B187)&gt;=2,1,COUNTIF('课表'!$V$148:$V$310,B187))+IF(COUNTIF('课表'!$W$148:$W$310,B187)&gt;=2,1,COUNTIF('课表'!$W$148:$W$310,B187))+IF(COUNTIF('课表'!$X$148:$X$310,B187)&gt;=2,1,COUNTIF('课表'!$X$148:$X$310,B187)))*2</f>
        <v>0</v>
      </c>
      <c r="M187" s="30">
        <f>(IF(COUNTIF('课表'!$Y$148:$Y$310,B187)&gt;=2,1,COUNTIF('课表'!$Y$148:$Y$310,B187))+IF(COUNTIF('课表'!$Z$148:$Z$310,B187)&gt;=2,1,COUNTIF('课表'!$Z$148:$Z$310,B187))+IF(COUNTIF('课表'!$AA$148:$AA$310,B187)&gt;=2,1,COUNTIF('课表'!$AA$148:$AA$310,B187))+IF(COUNTIF('课表'!$AB$148:$AB$310,B187)&gt;=2,1,COUNTIF('课表'!$AB$148:$AB$310,B187)))*2</f>
        <v>0</v>
      </c>
      <c r="N187" s="30">
        <f t="shared" si="5"/>
        <v>8</v>
      </c>
    </row>
    <row r="188" spans="1:14" ht="19.5" customHeight="1">
      <c r="A188" s="28">
        <v>186</v>
      </c>
      <c r="B188" s="29" t="s">
        <v>1634</v>
      </c>
      <c r="C188" s="5" t="str">
        <f>VLOOKUP(B188,'教师基础数据'!$B$2:$G4701,3,FALSE)</f>
        <v>机械系</v>
      </c>
      <c r="D188" s="5" t="str">
        <f>VLOOKUP(B188,'教师基础数据'!$B$2:$G4701,4,FALSE)</f>
        <v>兼职</v>
      </c>
      <c r="E188" s="5" t="str">
        <f>VLOOKUP(B188,'教师基础数据'!$B$2:$G4701,5,FALSE)</f>
        <v>汽车运用与维修教研室</v>
      </c>
      <c r="F188" s="28">
        <f t="shared" si="4"/>
        <v>0</v>
      </c>
      <c r="G188" s="30">
        <f>(IF(COUNTIF('课表'!$C$148:$C$310,B188)&gt;=2,1,COUNTIF('课表'!$C$148:$C$310,B188))+IF(COUNTIF('课表'!$D$148:$D$310,B188)&gt;=2,1,COUNTIF('课表'!D$148:$D$310,B188))+IF(COUNTIF('课表'!$E$148:$E$310,B188)&gt;=2,1,COUNTIF('课表'!$E$148:$E$310,B188))+IF(COUNTIF('课表'!$F$148:$F$310,B188)&gt;=2,1,COUNTIF('课表'!$F$148:$F$310,B188)))*2</f>
        <v>0</v>
      </c>
      <c r="H188" s="30">
        <f>(IF(COUNTIF('课表'!$G$148:$G$310,B188)&gt;=2,1,COUNTIF('课表'!$G$148:$G$310,B188))+IF(COUNTIF('课表'!$H$148:$H$310,B188)&gt;=2,1,COUNTIF('课表'!$H$148:$H$310,B188))+IF(COUNTIF('课表'!$I$148:$I$310,B188)&gt;=2,1,COUNTIF('课表'!$I$148:$I$310,B188))+IF(COUNTIF('课表'!$J$148:$J$310,B188)&gt;=2,1,COUNTIF('课表'!$J$148:$J$310,B188)))*2</f>
        <v>0</v>
      </c>
      <c r="I188" s="34">
        <f>(IF(COUNTIF('课表'!$K$148:$K$310,B188)&gt;=2,1,COUNTIF('课表'!$K$148:$K$310,B188))+IF(COUNTIF('课表'!$L$148:$L$310,B188)&gt;=2,1,COUNTIF('课表'!$L$148:$L$310,B188))+IF(COUNTIF('课表'!$M$148:$M$310,B188)&gt;=2,1,COUNTIF('课表'!$M$148:$M$310,B188))+IF(COUNTIF('课表'!$N$148:$N$310,B188)&gt;=2,1,COUNTIF('课表'!$N$148:$N$310,B188)))*2</f>
        <v>0</v>
      </c>
      <c r="J188" s="30">
        <f>(IF(COUNTIF('课表'!$O$148:$O$310,B188)&gt;=2,1,COUNTIF('课表'!$O$148:$O$310,B188))+IF(COUNTIF('课表'!$P$148:$P$310,B188)&gt;=2,1,COUNTIF('课表'!$P$148:$P$310,B188))+IF(COUNTIF('课表'!$Q$148:$Q$310,B188)&gt;=2,1,COUNTIF('课表'!$Q$148:$Q$310,B188))+IF(COUNTIF('课表'!$R$148:$R$310,B188)&gt;=2,1,COUNTIF('课表'!$R$148:$R$310,B188)))*2</f>
        <v>0</v>
      </c>
      <c r="K188" s="30">
        <f>(IF(COUNTIF('课表'!$S$148:$S$310,B188)&gt;=2,1,COUNTIF('课表'!$S$148:$S$310,B188))+IF(COUNTIF('课表'!$T$148:$T$310,B188)&gt;=2,1,COUNTIF('课表'!$T$148:$T$310,B188)))*2</f>
        <v>0</v>
      </c>
      <c r="L188" s="30">
        <f>(IF(COUNTIF('课表'!$U$148:$U$310,B188)&gt;=2,1,COUNTIF('课表'!$U$148:$U$310,B188))+IF(COUNTIF('课表'!$V$148:$V$310,B188)&gt;=2,1,COUNTIF('课表'!$V$148:$V$310,B188))+IF(COUNTIF('课表'!$W$148:$W$310,B188)&gt;=2,1,COUNTIF('课表'!$W$148:$W$310,B188))+IF(COUNTIF('课表'!$X$148:$X$310,B188)&gt;=2,1,COUNTIF('课表'!$X$148:$X$310,B188)))*2</f>
        <v>0</v>
      </c>
      <c r="M188" s="30">
        <f>(IF(COUNTIF('课表'!$Y$148:$Y$310,B188)&gt;=2,1,COUNTIF('课表'!$Y$148:$Y$310,B188))+IF(COUNTIF('课表'!$Z$148:$Z$310,B188)&gt;=2,1,COUNTIF('课表'!$Z$148:$Z$310,B188))+IF(COUNTIF('课表'!$AA$148:$AA$310,B188)&gt;=2,1,COUNTIF('课表'!$AA$148:$AA$310,B188))+IF(COUNTIF('课表'!$AB$148:$AB$310,B188)&gt;=2,1,COUNTIF('课表'!$AB$148:$AB$310,B188)))*2</f>
        <v>0</v>
      </c>
      <c r="N188" s="30">
        <f t="shared" si="5"/>
        <v>0</v>
      </c>
    </row>
    <row r="189" spans="1:14" ht="19.5" customHeight="1">
      <c r="A189" s="28">
        <v>187</v>
      </c>
      <c r="B189" s="29" t="s">
        <v>1103</v>
      </c>
      <c r="C189" s="5" t="str">
        <f>VLOOKUP(B189,'教师基础数据'!$B$2:$G4647,3,FALSE)</f>
        <v>机械系</v>
      </c>
      <c r="D189" s="5" t="str">
        <f>VLOOKUP(B189,'教师基础数据'!$B$2:$G4647,4,FALSE)</f>
        <v>专职</v>
      </c>
      <c r="E189" s="5" t="str">
        <f>VLOOKUP(B189,'教师基础数据'!$B$2:$G4647,5,FALSE)</f>
        <v>汽车营销与服务教研室</v>
      </c>
      <c r="F189" s="28">
        <f t="shared" si="4"/>
        <v>5</v>
      </c>
      <c r="G189" s="30">
        <f>(IF(COUNTIF('课表'!$C$148:$C$310,B189)&gt;=2,1,COUNTIF('课表'!$C$148:$C$310,B189))+IF(COUNTIF('课表'!$D$148:$D$310,B189)&gt;=2,1,COUNTIF('课表'!D$148:$D$310,B189))+IF(COUNTIF('课表'!$E$148:$E$310,B189)&gt;=2,1,COUNTIF('课表'!$E$148:$E$310,B189))+IF(COUNTIF('课表'!$F$148:$F$310,B189)&gt;=2,1,COUNTIF('课表'!$F$148:$F$310,B189)))*2</f>
        <v>4</v>
      </c>
      <c r="H189" s="30">
        <f>(IF(COUNTIF('课表'!$G$148:$G$310,B189)&gt;=2,1,COUNTIF('课表'!$G$148:$G$310,B189))+IF(COUNTIF('课表'!$H$148:$H$310,B189)&gt;=2,1,COUNTIF('课表'!$H$148:$H$310,B189))+IF(COUNTIF('课表'!$I$148:$I$310,B189)&gt;=2,1,COUNTIF('课表'!$I$148:$I$310,B189))+IF(COUNTIF('课表'!$J$148:$J$310,B189)&gt;=2,1,COUNTIF('课表'!$J$148:$J$310,B189)))*2</f>
        <v>4</v>
      </c>
      <c r="I189" s="34">
        <f>(IF(COUNTIF('课表'!$K$148:$K$310,B189)&gt;=2,1,COUNTIF('课表'!$K$148:$K$310,B189))+IF(COUNTIF('课表'!$L$148:$L$310,B189)&gt;=2,1,COUNTIF('课表'!$L$148:$L$310,B189))+IF(COUNTIF('课表'!$M$148:$M$310,B189)&gt;=2,1,COUNTIF('课表'!$M$148:$M$310,B189))+IF(COUNTIF('课表'!$N$148:$N$310,B189)&gt;=2,1,COUNTIF('课表'!$N$148:$N$310,B189)))*2</f>
        <v>4</v>
      </c>
      <c r="J189" s="30">
        <f>(IF(COUNTIF('课表'!$O$148:$O$310,B189)&gt;=2,1,COUNTIF('课表'!$O$148:$O$310,B189))+IF(COUNTIF('课表'!$P$148:$P$310,B189)&gt;=2,1,COUNTIF('课表'!$P$148:$P$310,B189))+IF(COUNTIF('课表'!$Q$148:$Q$310,B189)&gt;=2,1,COUNTIF('课表'!$Q$148:$Q$310,B189))+IF(COUNTIF('课表'!$R$148:$R$310,B189)&gt;=2,1,COUNTIF('课表'!$R$148:$R$310,B189)))*2</f>
        <v>4</v>
      </c>
      <c r="K189" s="30">
        <f>(IF(COUNTIF('课表'!$S$148:$S$310,B189)&gt;=2,1,COUNTIF('课表'!$S$148:$S$310,B189))+IF(COUNTIF('课表'!$T$148:$T$310,B189)&gt;=2,1,COUNTIF('课表'!$T$148:$T$310,B189)))*2</f>
        <v>4</v>
      </c>
      <c r="L189" s="30">
        <f>(IF(COUNTIF('课表'!$U$148:$U$310,B189)&gt;=2,1,COUNTIF('课表'!$U$148:$U$310,B189))+IF(COUNTIF('课表'!$V$148:$V$310,B189)&gt;=2,1,COUNTIF('课表'!$V$148:$V$310,B189))+IF(COUNTIF('课表'!$W$148:$W$310,B189)&gt;=2,1,COUNTIF('课表'!$W$148:$W$310,B189))+IF(COUNTIF('课表'!$X$148:$X$310,B189)&gt;=2,1,COUNTIF('课表'!$X$148:$X$310,B189)))*2</f>
        <v>0</v>
      </c>
      <c r="M189" s="30">
        <f>(IF(COUNTIF('课表'!$Y$148:$Y$310,B189)&gt;=2,1,COUNTIF('课表'!$Y$148:$Y$310,B189))+IF(COUNTIF('课表'!$Z$148:$Z$310,B189)&gt;=2,1,COUNTIF('课表'!$Z$148:$Z$310,B189))+IF(COUNTIF('课表'!$AA$148:$AA$310,B189)&gt;=2,1,COUNTIF('课表'!$AA$148:$AA$310,B189))+IF(COUNTIF('课表'!$AB$148:$AB$310,B189)&gt;=2,1,COUNTIF('课表'!$AB$148:$AB$310,B189)))*2</f>
        <v>0</v>
      </c>
      <c r="N189" s="30">
        <f t="shared" si="5"/>
        <v>20</v>
      </c>
    </row>
    <row r="190" spans="1:14" ht="19.5" customHeight="1">
      <c r="A190" s="28">
        <v>188</v>
      </c>
      <c r="B190" s="29" t="s">
        <v>1029</v>
      </c>
      <c r="C190" s="5" t="str">
        <f>VLOOKUP(B190,'教师基础数据'!$B$2:$G4535,3,FALSE)</f>
        <v>机械系</v>
      </c>
      <c r="D190" s="5" t="str">
        <f>VLOOKUP(B190,'教师基础数据'!$B$2:$G4535,4,FALSE)</f>
        <v>专职</v>
      </c>
      <c r="E190" s="5" t="str">
        <f>VLOOKUP(B190,'教师基础数据'!$B$2:$G4535,5,FALSE)</f>
        <v>汽车营销与服务教研室</v>
      </c>
      <c r="F190" s="28">
        <f t="shared" si="4"/>
        <v>5</v>
      </c>
      <c r="G190" s="30">
        <f>(IF(COUNTIF('课表'!$C$148:$C$310,B190)&gt;=2,1,COUNTIF('课表'!$C$148:$C$310,B190))+IF(COUNTIF('课表'!$D$148:$D$310,B190)&gt;=2,1,COUNTIF('课表'!D$148:$D$310,B190))+IF(COUNTIF('课表'!$E$148:$E$310,B190)&gt;=2,1,COUNTIF('课表'!$E$148:$E$310,B190))+IF(COUNTIF('课表'!$F$148:$F$310,B190)&gt;=2,1,COUNTIF('课表'!$F$148:$F$310,B190)))*2</f>
        <v>4</v>
      </c>
      <c r="H190" s="30">
        <f>(IF(COUNTIF('课表'!$G$148:$G$310,B190)&gt;=2,1,COUNTIF('课表'!$G$148:$G$310,B190))+IF(COUNTIF('课表'!$H$148:$H$310,B190)&gt;=2,1,COUNTIF('课表'!$H$148:$H$310,B190))+IF(COUNTIF('课表'!$I$148:$I$310,B190)&gt;=2,1,COUNTIF('课表'!$I$148:$I$310,B190))+IF(COUNTIF('课表'!$J$148:$J$310,B190)&gt;=2,1,COUNTIF('课表'!$J$148:$J$310,B190)))*2</f>
        <v>0</v>
      </c>
      <c r="I190" s="34">
        <f>(IF(COUNTIF('课表'!$K$148:$K$310,B190)&gt;=2,1,COUNTIF('课表'!$K$148:$K$310,B190))+IF(COUNTIF('课表'!$L$148:$L$310,B190)&gt;=2,1,COUNTIF('课表'!$L$148:$L$310,B190))+IF(COUNTIF('课表'!$M$148:$M$310,B190)&gt;=2,1,COUNTIF('课表'!$M$148:$M$310,B190))+IF(COUNTIF('课表'!$N$148:$N$310,B190)&gt;=2,1,COUNTIF('课表'!$N$148:$N$310,B190)))*2</f>
        <v>6</v>
      </c>
      <c r="J190" s="30">
        <f>(IF(COUNTIF('课表'!$O$148:$O$310,B190)&gt;=2,1,COUNTIF('课表'!$O$148:$O$310,B190))+IF(COUNTIF('课表'!$P$148:$P$310,B190)&gt;=2,1,COUNTIF('课表'!$P$148:$P$310,B190))+IF(COUNTIF('课表'!$Q$148:$Q$310,B190)&gt;=2,1,COUNTIF('课表'!$Q$148:$Q$310,B190))+IF(COUNTIF('课表'!$R$148:$R$310,B190)&gt;=2,1,COUNTIF('课表'!$R$148:$R$310,B190)))*2</f>
        <v>4</v>
      </c>
      <c r="K190" s="30">
        <f>(IF(COUNTIF('课表'!$S$148:$S$310,B190)&gt;=2,1,COUNTIF('课表'!$S$148:$S$310,B190))+IF(COUNTIF('课表'!$T$148:$T$310,B190)&gt;=2,1,COUNTIF('课表'!$T$148:$T$310,B190)))*2</f>
        <v>4</v>
      </c>
      <c r="L190" s="30">
        <f>(IF(COUNTIF('课表'!$U$148:$U$310,B190)&gt;=2,1,COUNTIF('课表'!$U$148:$U$310,B190))+IF(COUNTIF('课表'!$V$148:$V$310,B190)&gt;=2,1,COUNTIF('课表'!$V$148:$V$310,B190))+IF(COUNTIF('课表'!$W$148:$W$310,B190)&gt;=2,1,COUNTIF('课表'!$W$148:$W$310,B190))+IF(COUNTIF('课表'!$X$148:$X$310,B190)&gt;=2,1,COUNTIF('课表'!$X$148:$X$310,B190)))*2</f>
        <v>4</v>
      </c>
      <c r="M190" s="30">
        <f>(IF(COUNTIF('课表'!$Y$148:$Y$310,B190)&gt;=2,1,COUNTIF('课表'!$Y$148:$Y$310,B190))+IF(COUNTIF('课表'!$Z$148:$Z$310,B190)&gt;=2,1,COUNTIF('课表'!$Z$148:$Z$310,B190))+IF(COUNTIF('课表'!$AA$148:$AA$310,B190)&gt;=2,1,COUNTIF('课表'!$AA$148:$AA$310,B190))+IF(COUNTIF('课表'!$AB$148:$AB$310,B190)&gt;=2,1,COUNTIF('课表'!$AB$148:$AB$310,B190)))*2</f>
        <v>0</v>
      </c>
      <c r="N190" s="30">
        <f t="shared" si="5"/>
        <v>22</v>
      </c>
    </row>
    <row r="191" spans="1:14" ht="19.5" customHeight="1">
      <c r="A191" s="28">
        <v>189</v>
      </c>
      <c r="B191" s="29" t="s">
        <v>1026</v>
      </c>
      <c r="C191" s="5" t="str">
        <f>VLOOKUP(B191,'教师基础数据'!$B$2:$G4545,3,FALSE)</f>
        <v>机械系</v>
      </c>
      <c r="D191" s="5" t="str">
        <f>VLOOKUP(B191,'教师基础数据'!$B$2:$G4545,4,FALSE)</f>
        <v>专职</v>
      </c>
      <c r="E191" s="5" t="str">
        <f>VLOOKUP(B191,'教师基础数据'!$B$2:$G4545,5,FALSE)</f>
        <v>汽车营销与服务教研室</v>
      </c>
      <c r="F191" s="28">
        <f t="shared" si="4"/>
        <v>4</v>
      </c>
      <c r="G191" s="30">
        <f>(IF(COUNTIF('课表'!$C$148:$C$310,B191)&gt;=2,1,COUNTIF('课表'!$C$148:$C$310,B191))+IF(COUNTIF('课表'!$D$148:$D$310,B191)&gt;=2,1,COUNTIF('课表'!D$148:$D$310,B191))+IF(COUNTIF('课表'!$E$148:$E$310,B191)&gt;=2,1,COUNTIF('课表'!$E$148:$E$310,B191))+IF(COUNTIF('课表'!$F$148:$F$310,B191)&gt;=2,1,COUNTIF('课表'!$F$148:$F$310,B191)))*2</f>
        <v>4</v>
      </c>
      <c r="H191" s="30">
        <f>(IF(COUNTIF('课表'!$G$148:$G$310,B191)&gt;=2,1,COUNTIF('课表'!$G$148:$G$310,B191))+IF(COUNTIF('课表'!$H$148:$H$310,B191)&gt;=2,1,COUNTIF('课表'!$H$148:$H$310,B191))+IF(COUNTIF('课表'!$I$148:$I$310,B191)&gt;=2,1,COUNTIF('课表'!$I$148:$I$310,B191))+IF(COUNTIF('课表'!$J$148:$J$310,B191)&gt;=2,1,COUNTIF('课表'!$J$148:$J$310,B191)))*2</f>
        <v>4</v>
      </c>
      <c r="I191" s="34">
        <f>(IF(COUNTIF('课表'!$K$148:$K$310,B191)&gt;=2,1,COUNTIF('课表'!$K$148:$K$310,B191))+IF(COUNTIF('课表'!$L$148:$L$310,B191)&gt;=2,1,COUNTIF('课表'!$L$148:$L$310,B191))+IF(COUNTIF('课表'!$M$148:$M$310,B191)&gt;=2,1,COUNTIF('课表'!$M$148:$M$310,B191))+IF(COUNTIF('课表'!$N$148:$N$310,B191)&gt;=2,1,COUNTIF('课表'!$N$148:$N$310,B191)))*2</f>
        <v>4</v>
      </c>
      <c r="J191" s="30">
        <f>(IF(COUNTIF('课表'!$O$148:$O$310,B191)&gt;=2,1,COUNTIF('课表'!$O$148:$O$310,B191))+IF(COUNTIF('课表'!$P$148:$P$310,B191)&gt;=2,1,COUNTIF('课表'!$P$148:$P$310,B191))+IF(COUNTIF('课表'!$Q$148:$Q$310,B191)&gt;=2,1,COUNTIF('课表'!$Q$148:$Q$310,B191))+IF(COUNTIF('课表'!$R$148:$R$310,B191)&gt;=2,1,COUNTIF('课表'!$R$148:$R$310,B191)))*2</f>
        <v>4</v>
      </c>
      <c r="K191" s="30">
        <f>(IF(COUNTIF('课表'!$S$148:$S$310,B191)&gt;=2,1,COUNTIF('课表'!$S$148:$S$310,B191))+IF(COUNTIF('课表'!$T$148:$T$310,B191)&gt;=2,1,COUNTIF('课表'!$T$148:$T$310,B191)))*2</f>
        <v>0</v>
      </c>
      <c r="L191" s="30">
        <f>(IF(COUNTIF('课表'!$U$148:$U$310,B191)&gt;=2,1,COUNTIF('课表'!$U$148:$U$310,B191))+IF(COUNTIF('课表'!$V$148:$V$310,B191)&gt;=2,1,COUNTIF('课表'!$V$148:$V$310,B191))+IF(COUNTIF('课表'!$W$148:$W$310,B191)&gt;=2,1,COUNTIF('课表'!$W$148:$W$310,B191))+IF(COUNTIF('课表'!$X$148:$X$310,B191)&gt;=2,1,COUNTIF('课表'!$X$148:$X$310,B191)))*2</f>
        <v>0</v>
      </c>
      <c r="M191" s="30">
        <f>(IF(COUNTIF('课表'!$Y$148:$Y$310,B191)&gt;=2,1,COUNTIF('课表'!$Y$148:$Y$310,B191))+IF(COUNTIF('课表'!$Z$148:$Z$310,B191)&gt;=2,1,COUNTIF('课表'!$Z$148:$Z$310,B191))+IF(COUNTIF('课表'!$AA$148:$AA$310,B191)&gt;=2,1,COUNTIF('课表'!$AA$148:$AA$310,B191))+IF(COUNTIF('课表'!$AB$148:$AB$310,B191)&gt;=2,1,COUNTIF('课表'!$AB$148:$AB$310,B191)))*2</f>
        <v>0</v>
      </c>
      <c r="N191" s="30">
        <f t="shared" si="5"/>
        <v>16</v>
      </c>
    </row>
    <row r="192" spans="1:14" ht="19.5" customHeight="1">
      <c r="A192" s="28">
        <v>190</v>
      </c>
      <c r="B192" s="29" t="s">
        <v>1208</v>
      </c>
      <c r="C192" s="5" t="str">
        <f>VLOOKUP(B192,'教师基础数据'!$B$2:$G4603,3,FALSE)</f>
        <v>机械系</v>
      </c>
      <c r="D192" s="5" t="str">
        <f>VLOOKUP(B192,'教师基础数据'!$B$2:$G4603,4,FALSE)</f>
        <v>专职</v>
      </c>
      <c r="E192" s="5" t="str">
        <f>VLOOKUP(B192,'教师基础数据'!$B$2:$G4603,5,FALSE)</f>
        <v>汽车营销与服务教研室</v>
      </c>
      <c r="F192" s="28">
        <f t="shared" si="4"/>
        <v>6</v>
      </c>
      <c r="G192" s="30">
        <f>(IF(COUNTIF('课表'!$C$148:$C$310,B192)&gt;=2,1,COUNTIF('课表'!$C$148:$C$310,B192))+IF(COUNTIF('课表'!$D$148:$D$310,B192)&gt;=2,1,COUNTIF('课表'!D$148:$D$310,B192))+IF(COUNTIF('课表'!$E$148:$E$310,B192)&gt;=2,1,COUNTIF('课表'!$E$148:$E$310,B192))+IF(COUNTIF('课表'!$F$148:$F$310,B192)&gt;=2,1,COUNTIF('课表'!$F$148:$F$310,B192)))*2</f>
        <v>4</v>
      </c>
      <c r="H192" s="30">
        <f>(IF(COUNTIF('课表'!$G$148:$G$310,B192)&gt;=2,1,COUNTIF('课表'!$G$148:$G$310,B192))+IF(COUNTIF('课表'!$H$148:$H$310,B192)&gt;=2,1,COUNTIF('课表'!$H$148:$H$310,B192))+IF(COUNTIF('课表'!$I$148:$I$310,B192)&gt;=2,1,COUNTIF('课表'!$I$148:$I$310,B192))+IF(COUNTIF('课表'!$J$148:$J$310,B192)&gt;=2,1,COUNTIF('课表'!$J$148:$J$310,B192)))*2</f>
        <v>4</v>
      </c>
      <c r="I192" s="34">
        <f>(IF(COUNTIF('课表'!$K$148:$K$310,B192)&gt;=2,1,COUNTIF('课表'!$K$148:$K$310,B192))+IF(COUNTIF('课表'!$L$148:$L$310,B192)&gt;=2,1,COUNTIF('课表'!$L$148:$L$310,B192))+IF(COUNTIF('课表'!$M$148:$M$310,B192)&gt;=2,1,COUNTIF('课表'!$M$148:$M$310,B192))+IF(COUNTIF('课表'!$N$148:$N$310,B192)&gt;=2,1,COUNTIF('课表'!$N$148:$N$310,B192)))*2</f>
        <v>6</v>
      </c>
      <c r="J192" s="30">
        <f>(IF(COUNTIF('课表'!$O$148:$O$310,B192)&gt;=2,1,COUNTIF('课表'!$O$148:$O$310,B192))+IF(COUNTIF('课表'!$P$148:$P$310,B192)&gt;=2,1,COUNTIF('课表'!$P$148:$P$310,B192))+IF(COUNTIF('课表'!$Q$148:$Q$310,B192)&gt;=2,1,COUNTIF('课表'!$Q$148:$Q$310,B192))+IF(COUNTIF('课表'!$R$148:$R$310,B192)&gt;=2,1,COUNTIF('课表'!$R$148:$R$310,B192)))*2</f>
        <v>4</v>
      </c>
      <c r="K192" s="30">
        <f>(IF(COUNTIF('课表'!$S$148:$S$310,B192)&gt;=2,1,COUNTIF('课表'!$S$148:$S$310,B192))+IF(COUNTIF('课表'!$T$148:$T$310,B192)&gt;=2,1,COUNTIF('课表'!$T$148:$T$310,B192)))*2</f>
        <v>4</v>
      </c>
      <c r="L192" s="30">
        <f>(IF(COUNTIF('课表'!$U$148:$U$310,B192)&gt;=2,1,COUNTIF('课表'!$U$148:$U$310,B192))+IF(COUNTIF('课表'!$V$148:$V$310,B192)&gt;=2,1,COUNTIF('课表'!$V$148:$V$310,B192))+IF(COUNTIF('课表'!$W$148:$W$310,B192)&gt;=2,1,COUNTIF('课表'!$W$148:$W$310,B192))+IF(COUNTIF('课表'!$X$148:$X$310,B192)&gt;=2,1,COUNTIF('课表'!$X$148:$X$310,B192)))*2</f>
        <v>4</v>
      </c>
      <c r="M192" s="30">
        <f>(IF(COUNTIF('课表'!$Y$148:$Y$310,B192)&gt;=2,1,COUNTIF('课表'!$Y$148:$Y$310,B192))+IF(COUNTIF('课表'!$Z$148:$Z$310,B192)&gt;=2,1,COUNTIF('课表'!$Z$148:$Z$310,B192))+IF(COUNTIF('课表'!$AA$148:$AA$310,B192)&gt;=2,1,COUNTIF('课表'!$AA$148:$AA$310,B192))+IF(COUNTIF('课表'!$AB$148:$AB$310,B192)&gt;=2,1,COUNTIF('课表'!$AB$148:$AB$310,B192)))*2</f>
        <v>0</v>
      </c>
      <c r="N192" s="30">
        <f t="shared" si="5"/>
        <v>26</v>
      </c>
    </row>
    <row r="193" spans="1:14" ht="19.5" customHeight="1">
      <c r="A193" s="28">
        <v>191</v>
      </c>
      <c r="B193" s="29" t="s">
        <v>1210</v>
      </c>
      <c r="C193" s="5" t="str">
        <f>VLOOKUP(B193,'教师基础数据'!$B$2:$G4504,3,FALSE)</f>
        <v>机械系</v>
      </c>
      <c r="D193" s="5" t="str">
        <f>VLOOKUP(B193,'教师基础数据'!$B$2:$G4504,4,FALSE)</f>
        <v>专职</v>
      </c>
      <c r="E193" s="5" t="str">
        <f>VLOOKUP(B193,'教师基础数据'!$B$2:$G4504,5,FALSE)</f>
        <v>汽车营销与服务教研室</v>
      </c>
      <c r="F193" s="28">
        <f t="shared" si="4"/>
        <v>4</v>
      </c>
      <c r="G193" s="30">
        <f>(IF(COUNTIF('课表'!$C$148:$C$310,B193)&gt;=2,1,COUNTIF('课表'!$C$148:$C$310,B193))+IF(COUNTIF('课表'!$D$148:$D$310,B193)&gt;=2,1,COUNTIF('课表'!D$148:$D$310,B193))+IF(COUNTIF('课表'!$E$148:$E$310,B193)&gt;=2,1,COUNTIF('课表'!$E$148:$E$310,B193))+IF(COUNTIF('课表'!$F$148:$F$310,B193)&gt;=2,1,COUNTIF('课表'!$F$148:$F$310,B193)))*2</f>
        <v>4</v>
      </c>
      <c r="H193" s="30">
        <f>(IF(COUNTIF('课表'!$G$148:$G$310,B193)&gt;=2,1,COUNTIF('课表'!$G$148:$G$310,B193))+IF(COUNTIF('课表'!$H$148:$H$310,B193)&gt;=2,1,COUNTIF('课表'!$H$148:$H$310,B193))+IF(COUNTIF('课表'!$I$148:$I$310,B193)&gt;=2,1,COUNTIF('课表'!$I$148:$I$310,B193))+IF(COUNTIF('课表'!$J$148:$J$310,B193)&gt;=2,1,COUNTIF('课表'!$J$148:$J$310,B193)))*2</f>
        <v>4</v>
      </c>
      <c r="I193" s="34">
        <f>(IF(COUNTIF('课表'!$K$148:$K$310,B193)&gt;=2,1,COUNTIF('课表'!$K$148:$K$310,B193))+IF(COUNTIF('课表'!$L$148:$L$310,B193)&gt;=2,1,COUNTIF('课表'!$L$148:$L$310,B193))+IF(COUNTIF('课表'!$M$148:$M$310,B193)&gt;=2,1,COUNTIF('课表'!$M$148:$M$310,B193))+IF(COUNTIF('课表'!$N$148:$N$310,B193)&gt;=2,1,COUNTIF('课表'!$N$148:$N$310,B193)))*2</f>
        <v>0</v>
      </c>
      <c r="J193" s="30">
        <f>(IF(COUNTIF('课表'!$O$148:$O$310,B193)&gt;=2,1,COUNTIF('课表'!$O$148:$O$310,B193))+IF(COUNTIF('课表'!$P$148:$P$310,B193)&gt;=2,1,COUNTIF('课表'!$P$148:$P$310,B193))+IF(COUNTIF('课表'!$Q$148:$Q$310,B193)&gt;=2,1,COUNTIF('课表'!$Q$148:$Q$310,B193))+IF(COUNTIF('课表'!$R$148:$R$310,B193)&gt;=2,1,COUNTIF('课表'!$R$148:$R$310,B193)))*2</f>
        <v>4</v>
      </c>
      <c r="K193" s="30">
        <f>(IF(COUNTIF('课表'!$S$148:$S$310,B193)&gt;=2,1,COUNTIF('课表'!$S$148:$S$310,B193))+IF(COUNTIF('课表'!$T$148:$T$310,B193)&gt;=2,1,COUNTIF('课表'!$T$148:$T$310,B193)))*2</f>
        <v>4</v>
      </c>
      <c r="L193" s="30">
        <f>(IF(COUNTIF('课表'!$U$148:$U$310,B193)&gt;=2,1,COUNTIF('课表'!$U$148:$U$310,B193))+IF(COUNTIF('课表'!$V$148:$V$310,B193)&gt;=2,1,COUNTIF('课表'!$V$148:$V$310,B193))+IF(COUNTIF('课表'!$W$148:$W$310,B193)&gt;=2,1,COUNTIF('课表'!$W$148:$W$310,B193))+IF(COUNTIF('课表'!$X$148:$X$310,B193)&gt;=2,1,COUNTIF('课表'!$X$148:$X$310,B193)))*2</f>
        <v>0</v>
      </c>
      <c r="M193" s="30">
        <f>(IF(COUNTIF('课表'!$Y$148:$Y$310,B193)&gt;=2,1,COUNTIF('课表'!$Y$148:$Y$310,B193))+IF(COUNTIF('课表'!$Z$148:$Z$310,B193)&gt;=2,1,COUNTIF('课表'!$Z$148:$Z$310,B193))+IF(COUNTIF('课表'!$AA$148:$AA$310,B193)&gt;=2,1,COUNTIF('课表'!$AA$148:$AA$310,B193))+IF(COUNTIF('课表'!$AB$148:$AB$310,B193)&gt;=2,1,COUNTIF('课表'!$AB$148:$AB$310,B193)))*2</f>
        <v>0</v>
      </c>
      <c r="N193" s="30">
        <f t="shared" si="5"/>
        <v>16</v>
      </c>
    </row>
    <row r="194" spans="1:14" ht="19.5" customHeight="1">
      <c r="A194" s="28">
        <v>192</v>
      </c>
      <c r="B194" s="29" t="s">
        <v>1018</v>
      </c>
      <c r="C194" s="5" t="str">
        <f>VLOOKUP(B194,'教师基础数据'!$B$2:$G4455,3,FALSE)</f>
        <v>机械系</v>
      </c>
      <c r="D194" s="5" t="str">
        <f>VLOOKUP(B194,'教师基础数据'!$B$2:$G4455,4,FALSE)</f>
        <v>外聘</v>
      </c>
      <c r="E194" s="5" t="str">
        <f>VLOOKUP(B194,'教师基础数据'!$B$2:$G4455,5,FALSE)</f>
        <v>汽车营销与服务教研室</v>
      </c>
      <c r="F194" s="28">
        <f t="shared" si="4"/>
        <v>6</v>
      </c>
      <c r="G194" s="30">
        <f>(IF(COUNTIF('课表'!$C$148:$C$310,B194)&gt;=2,1,COUNTIF('课表'!$C$148:$C$310,B194))+IF(COUNTIF('课表'!$D$148:$D$310,B194)&gt;=2,1,COUNTIF('课表'!D$148:$D$310,B194))+IF(COUNTIF('课表'!$E$148:$E$310,B194)&gt;=2,1,COUNTIF('课表'!$E$148:$E$310,B194))+IF(COUNTIF('课表'!$F$148:$F$310,B194)&gt;=2,1,COUNTIF('课表'!$F$148:$F$310,B194)))*2</f>
        <v>4</v>
      </c>
      <c r="H194" s="30">
        <f>(IF(COUNTIF('课表'!$G$148:$G$310,B194)&gt;=2,1,COUNTIF('课表'!$G$148:$G$310,B194))+IF(COUNTIF('课表'!$H$148:$H$310,B194)&gt;=2,1,COUNTIF('课表'!$H$148:$H$310,B194))+IF(COUNTIF('课表'!$I$148:$I$310,B194)&gt;=2,1,COUNTIF('课表'!$I$148:$I$310,B194))+IF(COUNTIF('课表'!$J$148:$J$310,B194)&gt;=2,1,COUNTIF('课表'!$J$148:$J$310,B194)))*2</f>
        <v>8</v>
      </c>
      <c r="I194" s="34">
        <f>(IF(COUNTIF('课表'!$K$148:$K$310,B194)&gt;=2,1,COUNTIF('课表'!$K$148:$K$310,B194))+IF(COUNTIF('课表'!$L$148:$L$310,B194)&gt;=2,1,COUNTIF('课表'!$L$148:$L$310,B194))+IF(COUNTIF('课表'!$M$148:$M$310,B194)&gt;=2,1,COUNTIF('课表'!$M$148:$M$310,B194))+IF(COUNTIF('课表'!$N$148:$N$310,B194)&gt;=2,1,COUNTIF('课表'!$N$148:$N$310,B194)))*2</f>
        <v>4</v>
      </c>
      <c r="J194" s="30">
        <f>(IF(COUNTIF('课表'!$O$148:$O$310,B194)&gt;=2,1,COUNTIF('课表'!$O$148:$O$310,B194))+IF(COUNTIF('课表'!$P$148:$P$310,B194)&gt;=2,1,COUNTIF('课表'!$P$148:$P$310,B194))+IF(COUNTIF('课表'!$Q$148:$Q$310,B194)&gt;=2,1,COUNTIF('课表'!$Q$148:$Q$310,B194))+IF(COUNTIF('课表'!$R$148:$R$310,B194)&gt;=2,1,COUNTIF('课表'!$R$148:$R$310,B194)))*2</f>
        <v>4</v>
      </c>
      <c r="K194" s="30">
        <f>(IF(COUNTIF('课表'!$S$148:$S$310,B194)&gt;=2,1,COUNTIF('课表'!$S$148:$S$310,B194))+IF(COUNTIF('课表'!$T$148:$T$310,B194)&gt;=2,1,COUNTIF('课表'!$T$148:$T$310,B194)))*2</f>
        <v>4</v>
      </c>
      <c r="L194" s="30">
        <f>(IF(COUNTIF('课表'!$U$148:$U$310,B194)&gt;=2,1,COUNTIF('课表'!$U$148:$U$310,B194))+IF(COUNTIF('课表'!$V$148:$V$310,B194)&gt;=2,1,COUNTIF('课表'!$V$148:$V$310,B194))+IF(COUNTIF('课表'!$W$148:$W$310,B194)&gt;=2,1,COUNTIF('课表'!$W$148:$W$310,B194))+IF(COUNTIF('课表'!$X$148:$X$310,B194)&gt;=2,1,COUNTIF('课表'!$X$148:$X$310,B194)))*2</f>
        <v>4</v>
      </c>
      <c r="M194" s="30">
        <f>(IF(COUNTIF('课表'!$Y$148:$Y$310,B194)&gt;=2,1,COUNTIF('课表'!$Y$148:$Y$310,B194))+IF(COUNTIF('课表'!$Z$148:$Z$310,B194)&gt;=2,1,COUNTIF('课表'!$Z$148:$Z$310,B194))+IF(COUNTIF('课表'!$AA$148:$AA$310,B194)&gt;=2,1,COUNTIF('课表'!$AA$148:$AA$310,B194))+IF(COUNTIF('课表'!$AB$148:$AB$310,B194)&gt;=2,1,COUNTIF('课表'!$AB$148:$AB$310,B194)))*2</f>
        <v>0</v>
      </c>
      <c r="N194" s="30">
        <f t="shared" si="5"/>
        <v>28</v>
      </c>
    </row>
    <row r="195" spans="1:14" ht="19.5" customHeight="1">
      <c r="A195" s="28">
        <v>193</v>
      </c>
      <c r="B195" s="29" t="s">
        <v>1019</v>
      </c>
      <c r="C195" s="5" t="str">
        <f>VLOOKUP(B195,'教师基础数据'!$B$2:$G4471,3,FALSE)</f>
        <v>机械系</v>
      </c>
      <c r="D195" s="5" t="str">
        <f>VLOOKUP(B195,'教师基础数据'!$B$2:$G4471,4,FALSE)</f>
        <v>外聘</v>
      </c>
      <c r="E195" s="5" t="str">
        <f>VLOOKUP(B195,'教师基础数据'!$B$2:$G4471,5,FALSE)</f>
        <v>汽车营销与服务教研室</v>
      </c>
      <c r="F195" s="28">
        <f t="shared" si="4"/>
        <v>6</v>
      </c>
      <c r="G195" s="30">
        <f>(IF(COUNTIF('课表'!$C$148:$C$310,B195)&gt;=2,1,COUNTIF('课表'!$C$148:$C$310,B195))+IF(COUNTIF('课表'!$D$148:$D$310,B195)&gt;=2,1,COUNTIF('课表'!D$148:$D$310,B195))+IF(COUNTIF('课表'!$E$148:$E$310,B195)&gt;=2,1,COUNTIF('课表'!$E$148:$E$310,B195))+IF(COUNTIF('课表'!$F$148:$F$310,B195)&gt;=2,1,COUNTIF('课表'!$F$148:$F$310,B195)))*2</f>
        <v>4</v>
      </c>
      <c r="H195" s="30">
        <f>(IF(COUNTIF('课表'!$G$148:$G$310,B195)&gt;=2,1,COUNTIF('课表'!$G$148:$G$310,B195))+IF(COUNTIF('课表'!$H$148:$H$310,B195)&gt;=2,1,COUNTIF('课表'!$H$148:$H$310,B195))+IF(COUNTIF('课表'!$I$148:$I$310,B195)&gt;=2,1,COUNTIF('课表'!$I$148:$I$310,B195))+IF(COUNTIF('课表'!$J$148:$J$310,B195)&gt;=2,1,COUNTIF('课表'!$J$148:$J$310,B195)))*2</f>
        <v>4</v>
      </c>
      <c r="I195" s="34">
        <f>(IF(COUNTIF('课表'!$K$148:$K$310,B195)&gt;=2,1,COUNTIF('课表'!$K$148:$K$310,B195))+IF(COUNTIF('课表'!$L$148:$L$310,B195)&gt;=2,1,COUNTIF('课表'!$L$148:$L$310,B195))+IF(COUNTIF('课表'!$M$148:$M$310,B195)&gt;=2,1,COUNTIF('课表'!$M$148:$M$310,B195))+IF(COUNTIF('课表'!$N$148:$N$310,B195)&gt;=2,1,COUNTIF('课表'!$N$148:$N$310,B195)))*2</f>
        <v>4</v>
      </c>
      <c r="J195" s="30">
        <f>(IF(COUNTIF('课表'!$O$148:$O$310,B195)&gt;=2,1,COUNTIF('课表'!$O$148:$O$310,B195))+IF(COUNTIF('课表'!$P$148:$P$310,B195)&gt;=2,1,COUNTIF('课表'!$P$148:$P$310,B195))+IF(COUNTIF('课表'!$Q$148:$Q$310,B195)&gt;=2,1,COUNTIF('课表'!$Q$148:$Q$310,B195))+IF(COUNTIF('课表'!$R$148:$R$310,B195)&gt;=2,1,COUNTIF('课表'!$R$148:$R$310,B195)))*2</f>
        <v>4</v>
      </c>
      <c r="K195" s="30">
        <f>(IF(COUNTIF('课表'!$S$148:$S$310,B195)&gt;=2,1,COUNTIF('课表'!$S$148:$S$310,B195))+IF(COUNTIF('课表'!$T$148:$T$310,B195)&gt;=2,1,COUNTIF('课表'!$T$148:$T$310,B195)))*2</f>
        <v>4</v>
      </c>
      <c r="L195" s="30">
        <f>(IF(COUNTIF('课表'!$U$148:$U$310,B195)&gt;=2,1,COUNTIF('课表'!$U$148:$U$310,B195))+IF(COUNTIF('课表'!$V$148:$V$310,B195)&gt;=2,1,COUNTIF('课表'!$V$148:$V$310,B195))+IF(COUNTIF('课表'!$W$148:$W$310,B195)&gt;=2,1,COUNTIF('课表'!$W$148:$W$310,B195))+IF(COUNTIF('课表'!$X$148:$X$310,B195)&gt;=2,1,COUNTIF('课表'!$X$148:$X$310,B195)))*2</f>
        <v>8</v>
      </c>
      <c r="M195" s="30">
        <f>(IF(COUNTIF('课表'!$Y$148:$Y$310,B195)&gt;=2,1,COUNTIF('课表'!$Y$148:$Y$310,B195))+IF(COUNTIF('课表'!$Z$148:$Z$310,B195)&gt;=2,1,COUNTIF('课表'!$Z$148:$Z$310,B195))+IF(COUNTIF('课表'!$AA$148:$AA$310,B195)&gt;=2,1,COUNTIF('课表'!$AA$148:$AA$310,B195))+IF(COUNTIF('课表'!$AB$148:$AB$310,B195)&gt;=2,1,COUNTIF('课表'!$AB$148:$AB$310,B195)))*2</f>
        <v>0</v>
      </c>
      <c r="N195" s="30">
        <f t="shared" si="5"/>
        <v>28</v>
      </c>
    </row>
    <row r="196" spans="1:14" ht="19.5" customHeight="1">
      <c r="A196" s="28">
        <v>194</v>
      </c>
      <c r="B196" s="29" t="s">
        <v>1108</v>
      </c>
      <c r="C196" s="5" t="str">
        <f>VLOOKUP(B196,'教师基础数据'!$B$2:$G4751,3,FALSE)</f>
        <v>机械系</v>
      </c>
      <c r="D196" s="5" t="str">
        <f>VLOOKUP(B196,'教师基础数据'!$B$2:$G4751,4,FALSE)</f>
        <v>兼职</v>
      </c>
      <c r="E196" s="5" t="str">
        <f>VLOOKUP(B196,'教师基础数据'!$B$2:$G4751,5,FALSE)</f>
        <v>汽车营销与服务教研室</v>
      </c>
      <c r="F196" s="28">
        <f aca="true" t="shared" si="6" ref="F196:F259">COUNTIF(G196:M196,"&lt;&gt;0")</f>
        <v>4</v>
      </c>
      <c r="G196" s="30">
        <f>(IF(COUNTIF('课表'!$C$148:$C$310,B196)&gt;=2,1,COUNTIF('课表'!$C$148:$C$310,B196))+IF(COUNTIF('课表'!$D$148:$D$310,B196)&gt;=2,1,COUNTIF('课表'!D$148:$D$310,B196))+IF(COUNTIF('课表'!$E$148:$E$310,B196)&gt;=2,1,COUNTIF('课表'!$E$148:$E$310,B196))+IF(COUNTIF('课表'!$F$148:$F$310,B196)&gt;=2,1,COUNTIF('课表'!$F$148:$F$310,B196)))*2</f>
        <v>4</v>
      </c>
      <c r="H196" s="30">
        <f>(IF(COUNTIF('课表'!$G$148:$G$310,B196)&gt;=2,1,COUNTIF('课表'!$G$148:$G$310,B196))+IF(COUNTIF('课表'!$H$148:$H$310,B196)&gt;=2,1,COUNTIF('课表'!$H$148:$H$310,B196))+IF(COUNTIF('课表'!$I$148:$I$310,B196)&gt;=2,1,COUNTIF('课表'!$I$148:$I$310,B196))+IF(COUNTIF('课表'!$J$148:$J$310,B196)&gt;=2,1,COUNTIF('课表'!$J$148:$J$310,B196)))*2</f>
        <v>4</v>
      </c>
      <c r="I196" s="34">
        <f>(IF(COUNTIF('课表'!$K$148:$K$310,B196)&gt;=2,1,COUNTIF('课表'!$K$148:$K$310,B196))+IF(COUNTIF('课表'!$L$148:$L$310,B196)&gt;=2,1,COUNTIF('课表'!$L$148:$L$310,B196))+IF(COUNTIF('课表'!$M$148:$M$310,B196)&gt;=2,1,COUNTIF('课表'!$M$148:$M$310,B196))+IF(COUNTIF('课表'!$N$148:$N$310,B196)&gt;=2,1,COUNTIF('课表'!$N$148:$N$310,B196)))*2</f>
        <v>2</v>
      </c>
      <c r="J196" s="30">
        <f>(IF(COUNTIF('课表'!$O$148:$O$310,B196)&gt;=2,1,COUNTIF('课表'!$O$148:$O$310,B196))+IF(COUNTIF('课表'!$P$148:$P$310,B196)&gt;=2,1,COUNTIF('课表'!$P$148:$P$310,B196))+IF(COUNTIF('课表'!$Q$148:$Q$310,B196)&gt;=2,1,COUNTIF('课表'!$Q$148:$Q$310,B196))+IF(COUNTIF('课表'!$R$148:$R$310,B196)&gt;=2,1,COUNTIF('课表'!$R$148:$R$310,B196)))*2</f>
        <v>4</v>
      </c>
      <c r="K196" s="30">
        <f>(IF(COUNTIF('课表'!$S$148:$S$310,B196)&gt;=2,1,COUNTIF('课表'!$S$148:$S$310,B196))+IF(COUNTIF('课表'!$T$148:$T$310,B196)&gt;=2,1,COUNTIF('课表'!$T$148:$T$310,B196)))*2</f>
        <v>0</v>
      </c>
      <c r="L196" s="30">
        <f>(IF(COUNTIF('课表'!$U$148:$U$310,B196)&gt;=2,1,COUNTIF('课表'!$U$148:$U$310,B196))+IF(COUNTIF('课表'!$V$148:$V$310,B196)&gt;=2,1,COUNTIF('课表'!$V$148:$V$310,B196))+IF(COUNTIF('课表'!$W$148:$W$310,B196)&gt;=2,1,COUNTIF('课表'!$W$148:$W$310,B196))+IF(COUNTIF('课表'!$X$148:$X$310,B196)&gt;=2,1,COUNTIF('课表'!$X$148:$X$310,B196)))*2</f>
        <v>0</v>
      </c>
      <c r="M196" s="30">
        <f>(IF(COUNTIF('课表'!$Y$148:$Y$310,B196)&gt;=2,1,COUNTIF('课表'!$Y$148:$Y$310,B196))+IF(COUNTIF('课表'!$Z$148:$Z$310,B196)&gt;=2,1,COUNTIF('课表'!$Z$148:$Z$310,B196))+IF(COUNTIF('课表'!$AA$148:$AA$310,B196)&gt;=2,1,COUNTIF('课表'!$AA$148:$AA$310,B196))+IF(COUNTIF('课表'!$AB$148:$AB$310,B196)&gt;=2,1,COUNTIF('课表'!$AB$148:$AB$310,B196)))*2</f>
        <v>0</v>
      </c>
      <c r="N196" s="30">
        <f aca="true" t="shared" si="7" ref="N196:N259">SUM(G196:M196)</f>
        <v>14</v>
      </c>
    </row>
    <row r="197" spans="1:14" ht="19.5" customHeight="1">
      <c r="A197" s="28">
        <v>195</v>
      </c>
      <c r="B197" s="31" t="s">
        <v>1042</v>
      </c>
      <c r="C197" s="5" t="str">
        <f>VLOOKUP(B197,'教师基础数据'!$B$2:$G4493,3,FALSE)</f>
        <v>机械系</v>
      </c>
      <c r="D197" s="5" t="str">
        <f>VLOOKUP(B197,'教师基础数据'!$B$2:$G4721,4,FALSE)</f>
        <v>兼职</v>
      </c>
      <c r="E197" s="5" t="str">
        <f>VLOOKUP(B197,'教师基础数据'!$B$2:$G4471,5,FALSE)</f>
        <v>汽车营销与服务教研室</v>
      </c>
      <c r="F197" s="28">
        <f t="shared" si="6"/>
        <v>1</v>
      </c>
      <c r="G197" s="30">
        <f>(IF(COUNTIF('课表'!$C$148:$C$310,B197)&gt;=2,1,COUNTIF('课表'!$C$148:$C$310,B197))+IF(COUNTIF('课表'!$D$148:$D$310,B197)&gt;=2,1,COUNTIF('课表'!D$148:$D$310,B197))+IF(COUNTIF('课表'!$E$148:$E$310,B197)&gt;=2,1,COUNTIF('课表'!$E$148:$E$310,B197))+IF(COUNTIF('课表'!$F$148:$F$310,B197)&gt;=2,1,COUNTIF('课表'!$F$148:$F$310,B197)))*2</f>
        <v>0</v>
      </c>
      <c r="H197" s="30">
        <f>(IF(COUNTIF('课表'!$G$148:$G$310,B197)&gt;=2,1,COUNTIF('课表'!$G$148:$G$310,B197))+IF(COUNTIF('课表'!$H$148:$H$310,B197)&gt;=2,1,COUNTIF('课表'!$H$148:$H$310,B197))+IF(COUNTIF('课表'!$I$148:$I$310,B197)&gt;=2,1,COUNTIF('课表'!$I$148:$I$310,B197))+IF(COUNTIF('课表'!$J$148:$J$310,B197)&gt;=2,1,COUNTIF('课表'!$J$148:$J$310,B197)))*2</f>
        <v>0</v>
      </c>
      <c r="I197" s="34">
        <f>(IF(COUNTIF('课表'!$K$148:$K$310,B197)&gt;=2,1,COUNTIF('课表'!$K$148:$K$310,B197))+IF(COUNTIF('课表'!$L$148:$L$310,B197)&gt;=2,1,COUNTIF('课表'!$L$148:$L$310,B197))+IF(COUNTIF('课表'!$M$148:$M$310,B197)&gt;=2,1,COUNTIF('课表'!$M$148:$M$310,B197))+IF(COUNTIF('课表'!$N$148:$N$310,B197)&gt;=2,1,COUNTIF('课表'!$N$148:$N$310,B197)))*2</f>
        <v>4</v>
      </c>
      <c r="J197" s="30">
        <f>(IF(COUNTIF('课表'!$O$148:$O$310,B197)&gt;=2,1,COUNTIF('课表'!$O$148:$O$310,B197))+IF(COUNTIF('课表'!$P$148:$P$310,B197)&gt;=2,1,COUNTIF('课表'!$P$148:$P$310,B197))+IF(COUNTIF('课表'!$Q$148:$Q$310,B197)&gt;=2,1,COUNTIF('课表'!$Q$148:$Q$310,B197))+IF(COUNTIF('课表'!$R$148:$R$310,B197)&gt;=2,1,COUNTIF('课表'!$R$148:$R$310,B197)))*2</f>
        <v>0</v>
      </c>
      <c r="K197" s="30">
        <f>(IF(COUNTIF('课表'!$S$148:$S$310,B197)&gt;=2,1,COUNTIF('课表'!$S$148:$S$310,B197))+IF(COUNTIF('课表'!$T$148:$T$310,B197)&gt;=2,1,COUNTIF('课表'!$T$148:$T$310,B197)))*2</f>
        <v>0</v>
      </c>
      <c r="L197" s="30">
        <f>(IF(COUNTIF('课表'!$U$148:$U$310,B197)&gt;=2,1,COUNTIF('课表'!$U$148:$U$310,B197))+IF(COUNTIF('课表'!$V$148:$V$310,B197)&gt;=2,1,COUNTIF('课表'!$V$148:$V$310,B197))+IF(COUNTIF('课表'!$W$148:$W$310,B197)&gt;=2,1,COUNTIF('课表'!$W$148:$W$310,B197))+IF(COUNTIF('课表'!$X$148:$X$310,B197)&gt;=2,1,COUNTIF('课表'!$X$148:$X$310,B197)))*2</f>
        <v>0</v>
      </c>
      <c r="M197" s="30">
        <f>(IF(COUNTIF('课表'!$Y$148:$Y$310,B197)&gt;=2,1,COUNTIF('课表'!$Y$148:$Y$310,B197))+IF(COUNTIF('课表'!$Z$148:$Z$310,B197)&gt;=2,1,COUNTIF('课表'!$Z$148:$Z$310,B197))+IF(COUNTIF('课表'!$AA$148:$AA$310,B197)&gt;=2,1,COUNTIF('课表'!$AA$148:$AA$310,B197))+IF(COUNTIF('课表'!$AB$148:$AB$310,B197)&gt;=2,1,COUNTIF('课表'!$AB$148:$AB$310,B197)))*2</f>
        <v>0</v>
      </c>
      <c r="N197" s="30">
        <f t="shared" si="7"/>
        <v>4</v>
      </c>
    </row>
    <row r="198" spans="1:14" ht="19.5" customHeight="1">
      <c r="A198" s="28">
        <v>196</v>
      </c>
      <c r="B198" s="29" t="s">
        <v>1268</v>
      </c>
      <c r="C198" s="5" t="str">
        <f>VLOOKUP(B198,'教师基础数据'!$B$2:$G4540,3,FALSE)</f>
        <v>机械系</v>
      </c>
      <c r="D198" s="5" t="str">
        <f>VLOOKUP(B198,'教师基础数据'!$B$2:$G4540,4,FALSE)</f>
        <v>专职</v>
      </c>
      <c r="E198" s="5" t="str">
        <f>VLOOKUP(B198,'教师基础数据'!$B$2:$G4540,5,FALSE)</f>
        <v>机械设计与制造教研室</v>
      </c>
      <c r="F198" s="28">
        <f t="shared" si="6"/>
        <v>2</v>
      </c>
      <c r="G198" s="30">
        <f>(IF(COUNTIF('课表'!$C$148:$C$310,B198)&gt;=2,1,COUNTIF('课表'!$C$148:$C$310,B198))+IF(COUNTIF('课表'!$D$148:$D$310,B198)&gt;=2,1,COUNTIF('课表'!D$148:$D$310,B198))+IF(COUNTIF('课表'!$E$148:$E$310,B198)&gt;=2,1,COUNTIF('课表'!$E$148:$E$310,B198))+IF(COUNTIF('课表'!$F$148:$F$310,B198)&gt;=2,1,COUNTIF('课表'!$F$148:$F$310,B198)))*2</f>
        <v>0</v>
      </c>
      <c r="H198" s="30">
        <f>(IF(COUNTIF('课表'!$G$148:$G$310,B198)&gt;=2,1,COUNTIF('课表'!$G$148:$G$310,B198))+IF(COUNTIF('课表'!$H$148:$H$310,B198)&gt;=2,1,COUNTIF('课表'!$H$148:$H$310,B198))+IF(COUNTIF('课表'!$I$148:$I$310,B198)&gt;=2,1,COUNTIF('课表'!$I$148:$I$310,B198))+IF(COUNTIF('课表'!$J$148:$J$310,B198)&gt;=2,1,COUNTIF('课表'!$J$148:$J$310,B198)))*2</f>
        <v>0</v>
      </c>
      <c r="I198" s="34">
        <f>(IF(COUNTIF('课表'!$K$148:$K$310,B198)&gt;=2,1,COUNTIF('课表'!$K$148:$K$310,B198))+IF(COUNTIF('课表'!$L$148:$L$310,B198)&gt;=2,1,COUNTIF('课表'!$L$148:$L$310,B198))+IF(COUNTIF('课表'!$M$148:$M$310,B198)&gt;=2,1,COUNTIF('课表'!$M$148:$M$310,B198))+IF(COUNTIF('课表'!$N$148:$N$310,B198)&gt;=2,1,COUNTIF('课表'!$N$148:$N$310,B198)))*2</f>
        <v>4</v>
      </c>
      <c r="J198" s="30">
        <f>(IF(COUNTIF('课表'!$O$148:$O$310,B198)&gt;=2,1,COUNTIF('课表'!$O$148:$O$310,B198))+IF(COUNTIF('课表'!$P$148:$P$310,B198)&gt;=2,1,COUNTIF('课表'!$P$148:$P$310,B198))+IF(COUNTIF('课表'!$Q$148:$Q$310,B198)&gt;=2,1,COUNTIF('课表'!$Q$148:$Q$310,B198))+IF(COUNTIF('课表'!$R$148:$R$310,B198)&gt;=2,1,COUNTIF('课表'!$R$148:$R$310,B198)))*2</f>
        <v>2</v>
      </c>
      <c r="K198" s="30">
        <f>(IF(COUNTIF('课表'!$S$148:$S$310,B198)&gt;=2,1,COUNTIF('课表'!$S$148:$S$310,B198))+IF(COUNTIF('课表'!$T$148:$T$310,B198)&gt;=2,1,COUNTIF('课表'!$T$148:$T$310,B198)))*2</f>
        <v>0</v>
      </c>
      <c r="L198" s="30">
        <f>(IF(COUNTIF('课表'!$U$148:$U$310,B198)&gt;=2,1,COUNTIF('课表'!$U$148:$U$310,B198))+IF(COUNTIF('课表'!$V$148:$V$310,B198)&gt;=2,1,COUNTIF('课表'!$V$148:$V$310,B198))+IF(COUNTIF('课表'!$W$148:$W$310,B198)&gt;=2,1,COUNTIF('课表'!$W$148:$W$310,B198))+IF(COUNTIF('课表'!$X$148:$X$310,B198)&gt;=2,1,COUNTIF('课表'!$X$148:$X$310,B198)))*2</f>
        <v>0</v>
      </c>
      <c r="M198" s="30">
        <f>(IF(COUNTIF('课表'!$Y$148:$Y$310,B198)&gt;=2,1,COUNTIF('课表'!$Y$148:$Y$310,B198))+IF(COUNTIF('课表'!$Z$148:$Z$310,B198)&gt;=2,1,COUNTIF('课表'!$Z$148:$Z$310,B198))+IF(COUNTIF('课表'!$AA$148:$AA$310,B198)&gt;=2,1,COUNTIF('课表'!$AA$148:$AA$310,B198))+IF(COUNTIF('课表'!$AB$148:$AB$310,B198)&gt;=2,1,COUNTIF('课表'!$AB$148:$AB$310,B198)))*2</f>
        <v>0</v>
      </c>
      <c r="N198" s="30">
        <f t="shared" si="7"/>
        <v>6</v>
      </c>
    </row>
    <row r="199" spans="1:14" ht="19.5" customHeight="1">
      <c r="A199" s="28">
        <v>197</v>
      </c>
      <c r="B199" s="29" t="s">
        <v>1265</v>
      </c>
      <c r="C199" s="5" t="str">
        <f>VLOOKUP(B199,'教师基础数据'!$B$2:$G4684,3,FALSE)</f>
        <v>机械系</v>
      </c>
      <c r="D199" s="5" t="str">
        <f>VLOOKUP(B199,'教师基础数据'!$B$2:$G4684,4,FALSE)</f>
        <v>专职</v>
      </c>
      <c r="E199" s="5" t="str">
        <f>VLOOKUP(B199,'教师基础数据'!$B$2:$G4684,5,FALSE)</f>
        <v>机械设计与制造教研室</v>
      </c>
      <c r="F199" s="28">
        <f t="shared" si="6"/>
        <v>4</v>
      </c>
      <c r="G199" s="30">
        <f>(IF(COUNTIF('课表'!$C$148:$C$310,B199)&gt;=2,1,COUNTIF('课表'!$C$148:$C$310,B199))+IF(COUNTIF('课表'!$D$148:$D$310,B199)&gt;=2,1,COUNTIF('课表'!D$148:$D$310,B199))+IF(COUNTIF('课表'!$E$148:$E$310,B199)&gt;=2,1,COUNTIF('课表'!$E$148:$E$310,B199))+IF(COUNTIF('课表'!$F$148:$F$310,B199)&gt;=2,1,COUNTIF('课表'!$F$148:$F$310,B199)))*2</f>
        <v>4</v>
      </c>
      <c r="H199" s="30">
        <f>(IF(COUNTIF('课表'!$G$148:$G$310,B199)&gt;=2,1,COUNTIF('课表'!$G$148:$G$310,B199))+IF(COUNTIF('课表'!$H$148:$H$310,B199)&gt;=2,1,COUNTIF('课表'!$H$148:$H$310,B199))+IF(COUNTIF('课表'!$I$148:$I$310,B199)&gt;=2,1,COUNTIF('课表'!$I$148:$I$310,B199))+IF(COUNTIF('课表'!$J$148:$J$310,B199)&gt;=2,1,COUNTIF('课表'!$J$148:$J$310,B199)))*2</f>
        <v>4</v>
      </c>
      <c r="I199" s="34">
        <f>(IF(COUNTIF('课表'!$K$148:$K$310,B199)&gt;=2,1,COUNTIF('课表'!$K$148:$K$310,B199))+IF(COUNTIF('课表'!$L$148:$L$310,B199)&gt;=2,1,COUNTIF('课表'!$L$148:$L$310,B199))+IF(COUNTIF('课表'!$M$148:$M$310,B199)&gt;=2,1,COUNTIF('课表'!$M$148:$M$310,B199))+IF(COUNTIF('课表'!$N$148:$N$310,B199)&gt;=2,1,COUNTIF('课表'!$N$148:$N$310,B199)))*2</f>
        <v>4</v>
      </c>
      <c r="J199" s="30">
        <f>(IF(COUNTIF('课表'!$O$148:$O$310,B199)&gt;=2,1,COUNTIF('课表'!$O$148:$O$310,B199))+IF(COUNTIF('课表'!$P$148:$P$310,B199)&gt;=2,1,COUNTIF('课表'!$P$148:$P$310,B199))+IF(COUNTIF('课表'!$Q$148:$Q$310,B199)&gt;=2,1,COUNTIF('课表'!$Q$148:$Q$310,B199))+IF(COUNTIF('课表'!$R$148:$R$310,B199)&gt;=2,1,COUNTIF('课表'!$R$148:$R$310,B199)))*2</f>
        <v>0</v>
      </c>
      <c r="K199" s="30">
        <f>(IF(COUNTIF('课表'!$S$148:$S$310,B199)&gt;=2,1,COUNTIF('课表'!$S$148:$S$310,B199))+IF(COUNTIF('课表'!$T$148:$T$310,B199)&gt;=2,1,COUNTIF('课表'!$T$148:$T$310,B199)))*2</f>
        <v>4</v>
      </c>
      <c r="L199" s="30">
        <f>(IF(COUNTIF('课表'!$U$148:$U$310,B199)&gt;=2,1,COUNTIF('课表'!$U$148:$U$310,B199))+IF(COUNTIF('课表'!$V$148:$V$310,B199)&gt;=2,1,COUNTIF('课表'!$V$148:$V$310,B199))+IF(COUNTIF('课表'!$W$148:$W$310,B199)&gt;=2,1,COUNTIF('课表'!$W$148:$W$310,B199))+IF(COUNTIF('课表'!$X$148:$X$310,B199)&gt;=2,1,COUNTIF('课表'!$X$148:$X$310,B199)))*2</f>
        <v>0</v>
      </c>
      <c r="M199" s="30">
        <f>(IF(COUNTIF('课表'!$Y$148:$Y$310,B199)&gt;=2,1,COUNTIF('课表'!$Y$148:$Y$310,B199))+IF(COUNTIF('课表'!$Z$148:$Z$310,B199)&gt;=2,1,COUNTIF('课表'!$Z$148:$Z$310,B199))+IF(COUNTIF('课表'!$AA$148:$AA$310,B199)&gt;=2,1,COUNTIF('课表'!$AA$148:$AA$310,B199))+IF(COUNTIF('课表'!$AB$148:$AB$310,B199)&gt;=2,1,COUNTIF('课表'!$AB$148:$AB$310,B199)))*2</f>
        <v>0</v>
      </c>
      <c r="N199" s="30">
        <f t="shared" si="7"/>
        <v>16</v>
      </c>
    </row>
    <row r="200" spans="1:14" ht="19.5" customHeight="1">
      <c r="A200" s="28">
        <v>198</v>
      </c>
      <c r="B200" s="29" t="s">
        <v>1100</v>
      </c>
      <c r="C200" s="5" t="str">
        <f>VLOOKUP(B200,'教师基础数据'!$B$2:$G4627,3,FALSE)</f>
        <v>机械系</v>
      </c>
      <c r="D200" s="5" t="str">
        <f>VLOOKUP(B200,'教师基础数据'!$B$2:$G4627,4,FALSE)</f>
        <v>专职</v>
      </c>
      <c r="E200" s="5" t="str">
        <f>VLOOKUP(B200,'教师基础数据'!$B$2:$G4627,5,FALSE)</f>
        <v>机械设计与制造教研室</v>
      </c>
      <c r="F200" s="28">
        <f t="shared" si="6"/>
        <v>4</v>
      </c>
      <c r="G200" s="30">
        <f>(IF(COUNTIF('课表'!$C$148:$C$310,B200)&gt;=2,1,COUNTIF('课表'!$C$148:$C$310,B200))+IF(COUNTIF('课表'!$D$148:$D$310,B200)&gt;=2,1,COUNTIF('课表'!D$148:$D$310,B200))+IF(COUNTIF('课表'!$E$148:$E$310,B200)&gt;=2,1,COUNTIF('课表'!$E$148:$E$310,B200))+IF(COUNTIF('课表'!$F$148:$F$310,B200)&gt;=2,1,COUNTIF('课表'!$F$148:$F$310,B200)))*2</f>
        <v>4</v>
      </c>
      <c r="H200" s="30">
        <f>(IF(COUNTIF('课表'!$G$148:$G$310,B200)&gt;=2,1,COUNTIF('课表'!$G$148:$G$310,B200))+IF(COUNTIF('课表'!$H$148:$H$310,B200)&gt;=2,1,COUNTIF('课表'!$H$148:$H$310,B200))+IF(COUNTIF('课表'!$I$148:$I$310,B200)&gt;=2,1,COUNTIF('课表'!$I$148:$I$310,B200))+IF(COUNTIF('课表'!$J$148:$J$310,B200)&gt;=2,1,COUNTIF('课表'!$J$148:$J$310,B200)))*2</f>
        <v>4</v>
      </c>
      <c r="I200" s="34">
        <f>(IF(COUNTIF('课表'!$K$148:$K$310,B200)&gt;=2,1,COUNTIF('课表'!$K$148:$K$310,B200))+IF(COUNTIF('课表'!$L$148:$L$310,B200)&gt;=2,1,COUNTIF('课表'!$L$148:$L$310,B200))+IF(COUNTIF('课表'!$M$148:$M$310,B200)&gt;=2,1,COUNTIF('课表'!$M$148:$M$310,B200))+IF(COUNTIF('课表'!$N$148:$N$310,B200)&gt;=2,1,COUNTIF('课表'!$N$148:$N$310,B200)))*2</f>
        <v>4</v>
      </c>
      <c r="J200" s="30">
        <f>(IF(COUNTIF('课表'!$O$148:$O$310,B200)&gt;=2,1,COUNTIF('课表'!$O$148:$O$310,B200))+IF(COUNTIF('课表'!$P$148:$P$310,B200)&gt;=2,1,COUNTIF('课表'!$P$148:$P$310,B200))+IF(COUNTIF('课表'!$Q$148:$Q$310,B200)&gt;=2,1,COUNTIF('课表'!$Q$148:$Q$310,B200))+IF(COUNTIF('课表'!$R$148:$R$310,B200)&gt;=2,1,COUNTIF('课表'!$R$148:$R$310,B200)))*2</f>
        <v>4</v>
      </c>
      <c r="K200" s="30">
        <f>(IF(COUNTIF('课表'!$S$148:$S$310,B200)&gt;=2,1,COUNTIF('课表'!$S$148:$S$310,B200))+IF(COUNTIF('课表'!$T$148:$T$310,B200)&gt;=2,1,COUNTIF('课表'!$T$148:$T$310,B200)))*2</f>
        <v>0</v>
      </c>
      <c r="L200" s="30">
        <f>(IF(COUNTIF('课表'!$U$148:$U$310,B200)&gt;=2,1,COUNTIF('课表'!$U$148:$U$310,B200))+IF(COUNTIF('课表'!$V$148:$V$310,B200)&gt;=2,1,COUNTIF('课表'!$V$148:$V$310,B200))+IF(COUNTIF('课表'!$W$148:$W$310,B200)&gt;=2,1,COUNTIF('课表'!$W$148:$W$310,B200))+IF(COUNTIF('课表'!$X$148:$X$310,B200)&gt;=2,1,COUNTIF('课表'!$X$148:$X$310,B200)))*2</f>
        <v>0</v>
      </c>
      <c r="M200" s="30">
        <f>(IF(COUNTIF('课表'!$Y$148:$Y$310,B200)&gt;=2,1,COUNTIF('课表'!$Y$148:$Y$310,B200))+IF(COUNTIF('课表'!$Z$148:$Z$310,B200)&gt;=2,1,COUNTIF('课表'!$Z$148:$Z$310,B200))+IF(COUNTIF('课表'!$AA$148:$AA$310,B200)&gt;=2,1,COUNTIF('课表'!$AA$148:$AA$310,B200))+IF(COUNTIF('课表'!$AB$148:$AB$310,B200)&gt;=2,1,COUNTIF('课表'!$AB$148:$AB$310,B200)))*2</f>
        <v>0</v>
      </c>
      <c r="N200" s="30">
        <f t="shared" si="7"/>
        <v>16</v>
      </c>
    </row>
    <row r="201" spans="1:14" ht="19.5" customHeight="1">
      <c r="A201" s="28">
        <v>199</v>
      </c>
      <c r="B201" s="29" t="s">
        <v>1035</v>
      </c>
      <c r="C201" s="5" t="str">
        <f>VLOOKUP(B201,'教师基础数据'!$B$2:$G4478,3,FALSE)</f>
        <v>机械系</v>
      </c>
      <c r="D201" s="5" t="str">
        <f>VLOOKUP(B201,'教师基础数据'!$B$2:$G4478,4,FALSE)</f>
        <v>专职</v>
      </c>
      <c r="E201" s="5" t="str">
        <f>VLOOKUP(B201,'教师基础数据'!$B$2:$G4478,5,FALSE)</f>
        <v>机械设计与制造教研室</v>
      </c>
      <c r="F201" s="28">
        <f t="shared" si="6"/>
        <v>1</v>
      </c>
      <c r="G201" s="30">
        <f>(IF(COUNTIF('课表'!$C$148:$C$310,B201)&gt;=2,1,COUNTIF('课表'!$C$148:$C$310,B201))+IF(COUNTIF('课表'!$D$148:$D$310,B201)&gt;=2,1,COUNTIF('课表'!D$148:$D$310,B201))+IF(COUNTIF('课表'!$E$148:$E$310,B201)&gt;=2,1,COUNTIF('课表'!$E$148:$E$310,B201))+IF(COUNTIF('课表'!$F$148:$F$310,B201)&gt;=2,1,COUNTIF('课表'!$F$148:$F$310,B201)))*2</f>
        <v>0</v>
      </c>
      <c r="H201" s="30">
        <f>(IF(COUNTIF('课表'!$G$148:$G$310,B201)&gt;=2,1,COUNTIF('课表'!$G$148:$G$310,B201))+IF(COUNTIF('课表'!$H$148:$H$310,B201)&gt;=2,1,COUNTIF('课表'!$H$148:$H$310,B201))+IF(COUNTIF('课表'!$I$148:$I$310,B201)&gt;=2,1,COUNTIF('课表'!$I$148:$I$310,B201))+IF(COUNTIF('课表'!$J$148:$J$310,B201)&gt;=2,1,COUNTIF('课表'!$J$148:$J$310,B201)))*2</f>
        <v>0</v>
      </c>
      <c r="I201" s="34">
        <f>(IF(COUNTIF('课表'!$K$148:$K$310,B201)&gt;=2,1,COUNTIF('课表'!$K$148:$K$310,B201))+IF(COUNTIF('课表'!$L$148:$L$310,B201)&gt;=2,1,COUNTIF('课表'!$L$148:$L$310,B201))+IF(COUNTIF('课表'!$M$148:$M$310,B201)&gt;=2,1,COUNTIF('课表'!$M$148:$M$310,B201))+IF(COUNTIF('课表'!$N$148:$N$310,B201)&gt;=2,1,COUNTIF('课表'!$N$148:$N$310,B201)))*2</f>
        <v>4</v>
      </c>
      <c r="J201" s="30">
        <f>(IF(COUNTIF('课表'!$O$148:$O$310,B201)&gt;=2,1,COUNTIF('课表'!$O$148:$O$310,B201))+IF(COUNTIF('课表'!$P$148:$P$310,B201)&gt;=2,1,COUNTIF('课表'!$P$148:$P$310,B201))+IF(COUNTIF('课表'!$Q$148:$Q$310,B201)&gt;=2,1,COUNTIF('课表'!$Q$148:$Q$310,B201))+IF(COUNTIF('课表'!$R$148:$R$310,B201)&gt;=2,1,COUNTIF('课表'!$R$148:$R$310,B201)))*2</f>
        <v>0</v>
      </c>
      <c r="K201" s="30">
        <f>(IF(COUNTIF('课表'!$S$148:$S$310,B201)&gt;=2,1,COUNTIF('课表'!$S$148:$S$310,B201))+IF(COUNTIF('课表'!$T$148:$T$310,B201)&gt;=2,1,COUNTIF('课表'!$T$148:$T$310,B201)))*2</f>
        <v>0</v>
      </c>
      <c r="L201" s="30">
        <f>(IF(COUNTIF('课表'!$U$148:$U$310,B201)&gt;=2,1,COUNTIF('课表'!$U$148:$U$310,B201))+IF(COUNTIF('课表'!$V$148:$V$310,B201)&gt;=2,1,COUNTIF('课表'!$V$148:$V$310,B201))+IF(COUNTIF('课表'!$W$148:$W$310,B201)&gt;=2,1,COUNTIF('课表'!$W$148:$W$310,B201))+IF(COUNTIF('课表'!$X$148:$X$310,B201)&gt;=2,1,COUNTIF('课表'!$X$148:$X$310,B201)))*2</f>
        <v>0</v>
      </c>
      <c r="M201" s="30">
        <f>(IF(COUNTIF('课表'!$Y$148:$Y$310,B201)&gt;=2,1,COUNTIF('课表'!$Y$148:$Y$310,B201))+IF(COUNTIF('课表'!$Z$148:$Z$310,B201)&gt;=2,1,COUNTIF('课表'!$Z$148:$Z$310,B201))+IF(COUNTIF('课表'!$AA$148:$AA$310,B201)&gt;=2,1,COUNTIF('课表'!$AA$148:$AA$310,B201))+IF(COUNTIF('课表'!$AB$148:$AB$310,B201)&gt;=2,1,COUNTIF('课表'!$AB$148:$AB$310,B201)))*2</f>
        <v>0</v>
      </c>
      <c r="N201" s="30">
        <f t="shared" si="7"/>
        <v>4</v>
      </c>
    </row>
    <row r="202" spans="1:14" ht="19.5" customHeight="1">
      <c r="A202" s="28">
        <v>200</v>
      </c>
      <c r="B202" s="29" t="s">
        <v>1635</v>
      </c>
      <c r="C202" s="5" t="str">
        <f>VLOOKUP(B202,'教师基础数据'!$B$2:$G4585,3,FALSE)</f>
        <v>机械系</v>
      </c>
      <c r="D202" s="5" t="str">
        <f>VLOOKUP(B202,'教师基础数据'!$B$2:$G4585,4,FALSE)</f>
        <v>专职</v>
      </c>
      <c r="E202" s="5" t="str">
        <f>VLOOKUP(B202,'教师基础数据'!$B$2:$G4585,5,FALSE)</f>
        <v>机械设计与制造教研室</v>
      </c>
      <c r="F202" s="28">
        <f t="shared" si="6"/>
        <v>0</v>
      </c>
      <c r="G202" s="30">
        <f>(IF(COUNTIF('课表'!$C$148:$C$310,B202)&gt;=2,1,COUNTIF('课表'!$C$148:$C$310,B202))+IF(COUNTIF('课表'!$D$148:$D$310,B202)&gt;=2,1,COUNTIF('课表'!D$148:$D$310,B202))+IF(COUNTIF('课表'!$E$148:$E$310,B202)&gt;=2,1,COUNTIF('课表'!$E$148:$E$310,B202))+IF(COUNTIF('课表'!$F$148:$F$310,B202)&gt;=2,1,COUNTIF('课表'!$F$148:$F$310,B202)))*2</f>
        <v>0</v>
      </c>
      <c r="H202" s="30">
        <f>(IF(COUNTIF('课表'!$G$148:$G$310,B202)&gt;=2,1,COUNTIF('课表'!$G$148:$G$310,B202))+IF(COUNTIF('课表'!$H$148:$H$310,B202)&gt;=2,1,COUNTIF('课表'!$H$148:$H$310,B202))+IF(COUNTIF('课表'!$I$148:$I$310,B202)&gt;=2,1,COUNTIF('课表'!$I$148:$I$310,B202))+IF(COUNTIF('课表'!$J$148:$J$310,B202)&gt;=2,1,COUNTIF('课表'!$J$148:$J$310,B202)))*2</f>
        <v>0</v>
      </c>
      <c r="I202" s="34">
        <f>(IF(COUNTIF('课表'!$K$148:$K$310,B202)&gt;=2,1,COUNTIF('课表'!$K$148:$K$310,B202))+IF(COUNTIF('课表'!$L$148:$L$310,B202)&gt;=2,1,COUNTIF('课表'!$L$148:$L$310,B202))+IF(COUNTIF('课表'!$M$148:$M$310,B202)&gt;=2,1,COUNTIF('课表'!$M$148:$M$310,B202))+IF(COUNTIF('课表'!$N$148:$N$310,B202)&gt;=2,1,COUNTIF('课表'!$N$148:$N$310,B202)))*2</f>
        <v>0</v>
      </c>
      <c r="J202" s="30">
        <f>(IF(COUNTIF('课表'!$O$148:$O$310,B202)&gt;=2,1,COUNTIF('课表'!$O$148:$O$310,B202))+IF(COUNTIF('课表'!$P$148:$P$310,B202)&gt;=2,1,COUNTIF('课表'!$P$148:$P$310,B202))+IF(COUNTIF('课表'!$Q$148:$Q$310,B202)&gt;=2,1,COUNTIF('课表'!$Q$148:$Q$310,B202))+IF(COUNTIF('课表'!$R$148:$R$310,B202)&gt;=2,1,COUNTIF('课表'!$R$148:$R$310,B202)))*2</f>
        <v>0</v>
      </c>
      <c r="K202" s="30">
        <f>(IF(COUNTIF('课表'!$S$148:$S$310,B202)&gt;=2,1,COUNTIF('课表'!$S$148:$S$310,B202))+IF(COUNTIF('课表'!$T$148:$T$310,B202)&gt;=2,1,COUNTIF('课表'!$T$148:$T$310,B202)))*2</f>
        <v>0</v>
      </c>
      <c r="L202" s="30">
        <f>(IF(COUNTIF('课表'!$U$148:$U$310,B202)&gt;=2,1,COUNTIF('课表'!$U$148:$U$310,B202))+IF(COUNTIF('课表'!$V$148:$V$310,B202)&gt;=2,1,COUNTIF('课表'!$V$148:$V$310,B202))+IF(COUNTIF('课表'!$W$148:$W$310,B202)&gt;=2,1,COUNTIF('课表'!$W$148:$W$310,B202))+IF(COUNTIF('课表'!$X$148:$X$310,B202)&gt;=2,1,COUNTIF('课表'!$X$148:$X$310,B202)))*2</f>
        <v>0</v>
      </c>
      <c r="M202" s="30">
        <f>(IF(COUNTIF('课表'!$Y$148:$Y$310,B202)&gt;=2,1,COUNTIF('课表'!$Y$148:$Y$310,B202))+IF(COUNTIF('课表'!$Z$148:$Z$310,B202)&gt;=2,1,COUNTIF('课表'!$Z$148:$Z$310,B202))+IF(COUNTIF('课表'!$AA$148:$AA$310,B202)&gt;=2,1,COUNTIF('课表'!$AA$148:$AA$310,B202))+IF(COUNTIF('课表'!$AB$148:$AB$310,B202)&gt;=2,1,COUNTIF('课表'!$AB$148:$AB$310,B202)))*2</f>
        <v>0</v>
      </c>
      <c r="N202" s="30">
        <f t="shared" si="7"/>
        <v>0</v>
      </c>
    </row>
    <row r="203" spans="1:14" ht="19.5" customHeight="1">
      <c r="A203" s="28">
        <v>201</v>
      </c>
      <c r="B203" s="29" t="s">
        <v>1028</v>
      </c>
      <c r="C203" s="5" t="str">
        <f>VLOOKUP(B203,'教师基础数据'!$B$2:$G4442,3,FALSE)</f>
        <v>机械系</v>
      </c>
      <c r="D203" s="5" t="str">
        <f>VLOOKUP(B203,'教师基础数据'!$B$2:$G4442,4,FALSE)</f>
        <v>专职</v>
      </c>
      <c r="E203" s="5" t="str">
        <f>VLOOKUP(B203,'教师基础数据'!$B$2:$G4442,5,FALSE)</f>
        <v>机械设计与制造教研室</v>
      </c>
      <c r="F203" s="28">
        <f t="shared" si="6"/>
        <v>3</v>
      </c>
      <c r="G203" s="30">
        <f>(IF(COUNTIF('课表'!$C$148:$C$310,B203)&gt;=2,1,COUNTIF('课表'!$C$148:$C$310,B203))+IF(COUNTIF('课表'!$D$148:$D$310,B203)&gt;=2,1,COUNTIF('课表'!D$148:$D$310,B203))+IF(COUNTIF('课表'!$E$148:$E$310,B203)&gt;=2,1,COUNTIF('课表'!$E$148:$E$310,B203))+IF(COUNTIF('课表'!$F$148:$F$310,B203)&gt;=2,1,COUNTIF('课表'!$F$148:$F$310,B203)))*2</f>
        <v>4</v>
      </c>
      <c r="H203" s="30">
        <f>(IF(COUNTIF('课表'!$G$148:$G$310,B203)&gt;=2,1,COUNTIF('课表'!$G$148:$G$310,B203))+IF(COUNTIF('课表'!$H$148:$H$310,B203)&gt;=2,1,COUNTIF('课表'!$H$148:$H$310,B203))+IF(COUNTIF('课表'!$I$148:$I$310,B203)&gt;=2,1,COUNTIF('课表'!$I$148:$I$310,B203))+IF(COUNTIF('课表'!$J$148:$J$310,B203)&gt;=2,1,COUNTIF('课表'!$J$148:$J$310,B203)))*2</f>
        <v>0</v>
      </c>
      <c r="I203" s="34">
        <f>(IF(COUNTIF('课表'!$K$148:$K$310,B203)&gt;=2,1,COUNTIF('课表'!$K$148:$K$310,B203))+IF(COUNTIF('课表'!$L$148:$L$310,B203)&gt;=2,1,COUNTIF('课表'!$L$148:$L$310,B203))+IF(COUNTIF('课表'!$M$148:$M$310,B203)&gt;=2,1,COUNTIF('课表'!$M$148:$M$310,B203))+IF(COUNTIF('课表'!$N$148:$N$310,B203)&gt;=2,1,COUNTIF('课表'!$N$148:$N$310,B203)))*2</f>
        <v>4</v>
      </c>
      <c r="J203" s="30">
        <f>(IF(COUNTIF('课表'!$O$148:$O$310,B203)&gt;=2,1,COUNTIF('课表'!$O$148:$O$310,B203))+IF(COUNTIF('课表'!$P$148:$P$310,B203)&gt;=2,1,COUNTIF('课表'!$P$148:$P$310,B203))+IF(COUNTIF('课表'!$Q$148:$Q$310,B203)&gt;=2,1,COUNTIF('课表'!$Q$148:$Q$310,B203))+IF(COUNTIF('课表'!$R$148:$R$310,B203)&gt;=2,1,COUNTIF('课表'!$R$148:$R$310,B203)))*2</f>
        <v>4</v>
      </c>
      <c r="K203" s="30">
        <f>(IF(COUNTIF('课表'!$S$148:$S$310,B203)&gt;=2,1,COUNTIF('课表'!$S$148:$S$310,B203))+IF(COUNTIF('课表'!$T$148:$T$310,B203)&gt;=2,1,COUNTIF('课表'!$T$148:$T$310,B203)))*2</f>
        <v>0</v>
      </c>
      <c r="L203" s="30">
        <f>(IF(COUNTIF('课表'!$U$148:$U$310,B203)&gt;=2,1,COUNTIF('课表'!$U$148:$U$310,B203))+IF(COUNTIF('课表'!$V$148:$V$310,B203)&gt;=2,1,COUNTIF('课表'!$V$148:$V$310,B203))+IF(COUNTIF('课表'!$W$148:$W$310,B203)&gt;=2,1,COUNTIF('课表'!$W$148:$W$310,B203))+IF(COUNTIF('课表'!$X$148:$X$310,B203)&gt;=2,1,COUNTIF('课表'!$X$148:$X$310,B203)))*2</f>
        <v>0</v>
      </c>
      <c r="M203" s="30">
        <f>(IF(COUNTIF('课表'!$Y$148:$Y$310,B203)&gt;=2,1,COUNTIF('课表'!$Y$148:$Y$310,B203))+IF(COUNTIF('课表'!$Z$148:$Z$310,B203)&gt;=2,1,COUNTIF('课表'!$Z$148:$Z$310,B203))+IF(COUNTIF('课表'!$AA$148:$AA$310,B203)&gt;=2,1,COUNTIF('课表'!$AA$148:$AA$310,B203))+IF(COUNTIF('课表'!$AB$148:$AB$310,B203)&gt;=2,1,COUNTIF('课表'!$AB$148:$AB$310,B203)))*2</f>
        <v>0</v>
      </c>
      <c r="N203" s="30">
        <f t="shared" si="7"/>
        <v>12</v>
      </c>
    </row>
    <row r="204" spans="1:14" ht="19.5" customHeight="1">
      <c r="A204" s="28">
        <v>202</v>
      </c>
      <c r="B204" s="29" t="s">
        <v>1041</v>
      </c>
      <c r="C204" s="5" t="str">
        <f>VLOOKUP(B204,'教师基础数据'!$B$2:$G4690,3,FALSE)</f>
        <v>机械系</v>
      </c>
      <c r="D204" s="5" t="str">
        <f>VLOOKUP(B204,'教师基础数据'!$B$2:$G4690,4,FALSE)</f>
        <v>专职</v>
      </c>
      <c r="E204" s="5" t="str">
        <f>VLOOKUP(B204,'教师基础数据'!$B$2:$G4690,5,FALSE)</f>
        <v>机械设计与制造教研室</v>
      </c>
      <c r="F204" s="28">
        <f t="shared" si="6"/>
        <v>2</v>
      </c>
      <c r="G204" s="30">
        <f>(IF(COUNTIF('课表'!$C$148:$C$310,B204)&gt;=2,1,COUNTIF('课表'!$C$148:$C$310,B204))+IF(COUNTIF('课表'!$D$148:$D$310,B204)&gt;=2,1,COUNTIF('课表'!D$148:$D$310,B204))+IF(COUNTIF('课表'!$E$148:$E$310,B204)&gt;=2,1,COUNTIF('课表'!$E$148:$E$310,B204))+IF(COUNTIF('课表'!$F$148:$F$310,B204)&gt;=2,1,COUNTIF('课表'!$F$148:$F$310,B204)))*2</f>
        <v>0</v>
      </c>
      <c r="H204" s="30">
        <f>(IF(COUNTIF('课表'!$G$148:$G$310,B204)&gt;=2,1,COUNTIF('课表'!$G$148:$G$310,B204))+IF(COUNTIF('课表'!$H$148:$H$310,B204)&gt;=2,1,COUNTIF('课表'!$H$148:$H$310,B204))+IF(COUNTIF('课表'!$I$148:$I$310,B204)&gt;=2,1,COUNTIF('课表'!$I$148:$I$310,B204))+IF(COUNTIF('课表'!$J$148:$J$310,B204)&gt;=2,1,COUNTIF('课表'!$J$148:$J$310,B204)))*2</f>
        <v>4</v>
      </c>
      <c r="I204" s="34">
        <f>(IF(COUNTIF('课表'!$K$148:$K$310,B204)&gt;=2,1,COUNTIF('课表'!$K$148:$K$310,B204))+IF(COUNTIF('课表'!$L$148:$L$310,B204)&gt;=2,1,COUNTIF('课表'!$L$148:$L$310,B204))+IF(COUNTIF('课表'!$M$148:$M$310,B204)&gt;=2,1,COUNTIF('课表'!$M$148:$M$310,B204))+IF(COUNTIF('课表'!$N$148:$N$310,B204)&gt;=2,1,COUNTIF('课表'!$N$148:$N$310,B204)))*2</f>
        <v>0</v>
      </c>
      <c r="J204" s="30">
        <f>(IF(COUNTIF('课表'!$O$148:$O$310,B204)&gt;=2,1,COUNTIF('课表'!$O$148:$O$310,B204))+IF(COUNTIF('课表'!$P$148:$P$310,B204)&gt;=2,1,COUNTIF('课表'!$P$148:$P$310,B204))+IF(COUNTIF('课表'!$Q$148:$Q$310,B204)&gt;=2,1,COUNTIF('课表'!$Q$148:$Q$310,B204))+IF(COUNTIF('课表'!$R$148:$R$310,B204)&gt;=2,1,COUNTIF('课表'!$R$148:$R$310,B204)))*2</f>
        <v>4</v>
      </c>
      <c r="K204" s="30">
        <f>(IF(COUNTIF('课表'!$S$148:$S$310,B204)&gt;=2,1,COUNTIF('课表'!$S$148:$S$310,B204))+IF(COUNTIF('课表'!$T$148:$T$310,B204)&gt;=2,1,COUNTIF('课表'!$T$148:$T$310,B204)))*2</f>
        <v>0</v>
      </c>
      <c r="L204" s="30">
        <f>(IF(COUNTIF('课表'!$U$148:$U$310,B204)&gt;=2,1,COUNTIF('课表'!$U$148:$U$310,B204))+IF(COUNTIF('课表'!$V$148:$V$310,B204)&gt;=2,1,COUNTIF('课表'!$V$148:$V$310,B204))+IF(COUNTIF('课表'!$W$148:$W$310,B204)&gt;=2,1,COUNTIF('课表'!$W$148:$W$310,B204))+IF(COUNTIF('课表'!$X$148:$X$310,B204)&gt;=2,1,COUNTIF('课表'!$X$148:$X$310,B204)))*2</f>
        <v>0</v>
      </c>
      <c r="M204" s="30">
        <f>(IF(COUNTIF('课表'!$Y$148:$Y$310,B204)&gt;=2,1,COUNTIF('课表'!$Y$148:$Y$310,B204))+IF(COUNTIF('课表'!$Z$148:$Z$310,B204)&gt;=2,1,COUNTIF('课表'!$Z$148:$Z$310,B204))+IF(COUNTIF('课表'!$AA$148:$AA$310,B204)&gt;=2,1,COUNTIF('课表'!$AA$148:$AA$310,B204))+IF(COUNTIF('课表'!$AB$148:$AB$310,B204)&gt;=2,1,COUNTIF('课表'!$AB$148:$AB$310,B204)))*2</f>
        <v>0</v>
      </c>
      <c r="N204" s="30">
        <f t="shared" si="7"/>
        <v>8</v>
      </c>
    </row>
    <row r="205" spans="1:14" ht="19.5" customHeight="1">
      <c r="A205" s="28">
        <v>203</v>
      </c>
      <c r="B205" s="29" t="s">
        <v>1636</v>
      </c>
      <c r="C205" s="5" t="str">
        <f>VLOOKUP(B205,'教师基础数据'!$B$2:$G4755,3,FALSE)</f>
        <v>机械系</v>
      </c>
      <c r="D205" s="5" t="str">
        <f>VLOOKUP(B205,'教师基础数据'!$B$2:$G4755,4,FALSE)</f>
        <v>专职</v>
      </c>
      <c r="E205" s="5" t="str">
        <f>VLOOKUP(B205,'教师基础数据'!$B$2:$G4755,5,FALSE)</f>
        <v>机械设计与制造教研室</v>
      </c>
      <c r="F205" s="28">
        <f t="shared" si="6"/>
        <v>0</v>
      </c>
      <c r="G205" s="30">
        <f>(IF(COUNTIF('课表'!$C$148:$C$310,B205)&gt;=2,1,COUNTIF('课表'!$C$148:$C$310,B205))+IF(COUNTIF('课表'!$D$148:$D$310,B205)&gt;=2,1,COUNTIF('课表'!D$148:$D$310,B205))+IF(COUNTIF('课表'!$E$148:$E$310,B205)&gt;=2,1,COUNTIF('课表'!$E$148:$E$310,B205))+IF(COUNTIF('课表'!$F$148:$F$310,B205)&gt;=2,1,COUNTIF('课表'!$F$148:$F$310,B205)))*2</f>
        <v>0</v>
      </c>
      <c r="H205" s="30">
        <f>(IF(COUNTIF('课表'!$G$148:$G$310,B205)&gt;=2,1,COUNTIF('课表'!$G$148:$G$310,B205))+IF(COUNTIF('课表'!$H$148:$H$310,B205)&gt;=2,1,COUNTIF('课表'!$H$148:$H$310,B205))+IF(COUNTIF('课表'!$I$148:$I$310,B205)&gt;=2,1,COUNTIF('课表'!$I$148:$I$310,B205))+IF(COUNTIF('课表'!$J$148:$J$310,B205)&gt;=2,1,COUNTIF('课表'!$J$148:$J$310,B205)))*2</f>
        <v>0</v>
      </c>
      <c r="I205" s="34">
        <f>(IF(COUNTIF('课表'!$K$148:$K$310,B205)&gt;=2,1,COUNTIF('课表'!$K$148:$K$310,B205))+IF(COUNTIF('课表'!$L$148:$L$310,B205)&gt;=2,1,COUNTIF('课表'!$L$148:$L$310,B205))+IF(COUNTIF('课表'!$M$148:$M$310,B205)&gt;=2,1,COUNTIF('课表'!$M$148:$M$310,B205))+IF(COUNTIF('课表'!$N$148:$N$310,B205)&gt;=2,1,COUNTIF('课表'!$N$148:$N$310,B205)))*2</f>
        <v>0</v>
      </c>
      <c r="J205" s="30">
        <f>(IF(COUNTIF('课表'!$O$148:$O$310,B205)&gt;=2,1,COUNTIF('课表'!$O$148:$O$310,B205))+IF(COUNTIF('课表'!$P$148:$P$310,B205)&gt;=2,1,COUNTIF('课表'!$P$148:$P$310,B205))+IF(COUNTIF('课表'!$Q$148:$Q$310,B205)&gt;=2,1,COUNTIF('课表'!$Q$148:$Q$310,B205))+IF(COUNTIF('课表'!$R$148:$R$310,B205)&gt;=2,1,COUNTIF('课表'!$R$148:$R$310,B205)))*2</f>
        <v>0</v>
      </c>
      <c r="K205" s="30">
        <f>(IF(COUNTIF('课表'!$S$148:$S$310,B205)&gt;=2,1,COUNTIF('课表'!$S$148:$S$310,B205))+IF(COUNTIF('课表'!$T$148:$T$310,B205)&gt;=2,1,COUNTIF('课表'!$T$148:$T$310,B205)))*2</f>
        <v>0</v>
      </c>
      <c r="L205" s="30">
        <f>(IF(COUNTIF('课表'!$U$148:$U$310,B205)&gt;=2,1,COUNTIF('课表'!$U$148:$U$310,B205))+IF(COUNTIF('课表'!$V$148:$V$310,B205)&gt;=2,1,COUNTIF('课表'!$V$148:$V$310,B205))+IF(COUNTIF('课表'!$W$148:$W$310,B205)&gt;=2,1,COUNTIF('课表'!$W$148:$W$310,B205))+IF(COUNTIF('课表'!$X$148:$X$310,B205)&gt;=2,1,COUNTIF('课表'!$X$148:$X$310,B205)))*2</f>
        <v>0</v>
      </c>
      <c r="M205" s="30">
        <f>(IF(COUNTIF('课表'!$Y$148:$Y$310,B205)&gt;=2,1,COUNTIF('课表'!$Y$148:$Y$310,B205))+IF(COUNTIF('课表'!$Z$148:$Z$310,B205)&gt;=2,1,COUNTIF('课表'!$Z$148:$Z$310,B205))+IF(COUNTIF('课表'!$AA$148:$AA$310,B205)&gt;=2,1,COUNTIF('课表'!$AA$148:$AA$310,B205))+IF(COUNTIF('课表'!$AB$148:$AB$310,B205)&gt;=2,1,COUNTIF('课表'!$AB$148:$AB$310,B205)))*2</f>
        <v>0</v>
      </c>
      <c r="N205" s="30">
        <f t="shared" si="7"/>
        <v>0</v>
      </c>
    </row>
    <row r="206" spans="1:14" ht="19.5" customHeight="1">
      <c r="A206" s="28">
        <v>204</v>
      </c>
      <c r="B206" s="29" t="s">
        <v>1017</v>
      </c>
      <c r="C206" s="5" t="str">
        <f>VLOOKUP(B206,'教师基础数据'!$B$2:$G4750,3,FALSE)</f>
        <v>机械系</v>
      </c>
      <c r="D206" s="5" t="str">
        <f>VLOOKUP(B206,'教师基础数据'!$B$2:$G4750,4,FALSE)</f>
        <v>外聘</v>
      </c>
      <c r="E206" s="5" t="str">
        <f>VLOOKUP(B206,'教师基础数据'!$B$2:$G4750,5,FALSE)</f>
        <v>机械设计与制造教研室</v>
      </c>
      <c r="F206" s="28">
        <f t="shared" si="6"/>
        <v>5</v>
      </c>
      <c r="G206" s="30">
        <f>(IF(COUNTIF('课表'!$C$148:$C$310,B206)&gt;=2,1,COUNTIF('课表'!$C$148:$C$310,B206))+IF(COUNTIF('课表'!$D$148:$D$310,B206)&gt;=2,1,COUNTIF('课表'!D$148:$D$310,B206))+IF(COUNTIF('课表'!$E$148:$E$310,B206)&gt;=2,1,COUNTIF('课表'!$E$148:$E$310,B206))+IF(COUNTIF('课表'!$F$148:$F$310,B206)&gt;=2,1,COUNTIF('课表'!$F$148:$F$310,B206)))*2</f>
        <v>4</v>
      </c>
      <c r="H206" s="30">
        <f>(IF(COUNTIF('课表'!$G$148:$G$310,B206)&gt;=2,1,COUNTIF('课表'!$G$148:$G$310,B206))+IF(COUNTIF('课表'!$H$148:$H$310,B206)&gt;=2,1,COUNTIF('课表'!$H$148:$H$310,B206))+IF(COUNTIF('课表'!$I$148:$I$310,B206)&gt;=2,1,COUNTIF('课表'!$I$148:$I$310,B206))+IF(COUNTIF('课表'!$J$148:$J$310,B206)&gt;=2,1,COUNTIF('课表'!$J$148:$J$310,B206)))*2</f>
        <v>4</v>
      </c>
      <c r="I206" s="34">
        <f>(IF(COUNTIF('课表'!$K$148:$K$310,B206)&gt;=2,1,COUNTIF('课表'!$K$148:$K$310,B206))+IF(COUNTIF('课表'!$L$148:$L$310,B206)&gt;=2,1,COUNTIF('课表'!$L$148:$L$310,B206))+IF(COUNTIF('课表'!$M$148:$M$310,B206)&gt;=2,1,COUNTIF('课表'!$M$148:$M$310,B206))+IF(COUNTIF('课表'!$N$148:$N$310,B206)&gt;=2,1,COUNTIF('课表'!$N$148:$N$310,B206)))*2</f>
        <v>4</v>
      </c>
      <c r="J206" s="30">
        <f>(IF(COUNTIF('课表'!$O$148:$O$310,B206)&gt;=2,1,COUNTIF('课表'!$O$148:$O$310,B206))+IF(COUNTIF('课表'!$P$148:$P$310,B206)&gt;=2,1,COUNTIF('课表'!$P$148:$P$310,B206))+IF(COUNTIF('课表'!$Q$148:$Q$310,B206)&gt;=2,1,COUNTIF('课表'!$Q$148:$Q$310,B206))+IF(COUNTIF('课表'!$R$148:$R$310,B206)&gt;=2,1,COUNTIF('课表'!$R$148:$R$310,B206)))*2</f>
        <v>6</v>
      </c>
      <c r="K206" s="30">
        <f>(IF(COUNTIF('课表'!$S$148:$S$310,B206)&gt;=2,1,COUNTIF('课表'!$S$148:$S$310,B206))+IF(COUNTIF('课表'!$T$148:$T$310,B206)&gt;=2,1,COUNTIF('课表'!$T$148:$T$310,B206)))*2</f>
        <v>4</v>
      </c>
      <c r="L206" s="30">
        <f>(IF(COUNTIF('课表'!$U$148:$U$310,B206)&gt;=2,1,COUNTIF('课表'!$U$148:$U$310,B206))+IF(COUNTIF('课表'!$V$148:$V$310,B206)&gt;=2,1,COUNTIF('课表'!$V$148:$V$310,B206))+IF(COUNTIF('课表'!$W$148:$W$310,B206)&gt;=2,1,COUNTIF('课表'!$W$148:$W$310,B206))+IF(COUNTIF('课表'!$X$148:$X$310,B206)&gt;=2,1,COUNTIF('课表'!$X$148:$X$310,B206)))*2</f>
        <v>0</v>
      </c>
      <c r="M206" s="30">
        <f>(IF(COUNTIF('课表'!$Y$148:$Y$310,B206)&gt;=2,1,COUNTIF('课表'!$Y$148:$Y$310,B206))+IF(COUNTIF('课表'!$Z$148:$Z$310,B206)&gt;=2,1,COUNTIF('课表'!$Z$148:$Z$310,B206))+IF(COUNTIF('课表'!$AA$148:$AA$310,B206)&gt;=2,1,COUNTIF('课表'!$AA$148:$AA$310,B206))+IF(COUNTIF('课表'!$AB$148:$AB$310,B206)&gt;=2,1,COUNTIF('课表'!$AB$148:$AB$310,B206)))*2</f>
        <v>0</v>
      </c>
      <c r="N206" s="30">
        <f t="shared" si="7"/>
        <v>22</v>
      </c>
    </row>
    <row r="207" spans="1:14" ht="19.5" customHeight="1">
      <c r="A207" s="28">
        <v>205</v>
      </c>
      <c r="B207" s="29" t="s">
        <v>1055</v>
      </c>
      <c r="C207" s="5" t="str">
        <f>VLOOKUP(B207,'教师基础数据'!$B$2:$G4691,3,FALSE)</f>
        <v>机械系</v>
      </c>
      <c r="D207" s="5" t="str">
        <f>VLOOKUP(B207,'教师基础数据'!$B$2:$G4691,4,FALSE)</f>
        <v>兼职</v>
      </c>
      <c r="E207" s="5" t="str">
        <f>VLOOKUP(B207,'教师基础数据'!$B$2:$G4691,5,FALSE)</f>
        <v>机械设计与制造教研室</v>
      </c>
      <c r="F207" s="28">
        <f t="shared" si="6"/>
        <v>3</v>
      </c>
      <c r="G207" s="30">
        <f>(IF(COUNTIF('课表'!$C$148:$C$310,B207)&gt;=2,1,COUNTIF('课表'!$C$148:$C$310,B207))+IF(COUNTIF('课表'!$D$148:$D$310,B207)&gt;=2,1,COUNTIF('课表'!D$148:$D$310,B207))+IF(COUNTIF('课表'!$E$148:$E$310,B207)&gt;=2,1,COUNTIF('课表'!$E$148:$E$310,B207))+IF(COUNTIF('课表'!$F$148:$F$310,B207)&gt;=2,1,COUNTIF('课表'!$F$148:$F$310,B207)))*2</f>
        <v>0</v>
      </c>
      <c r="H207" s="30">
        <f>(IF(COUNTIF('课表'!$G$148:$G$310,B207)&gt;=2,1,COUNTIF('课表'!$G$148:$G$310,B207))+IF(COUNTIF('课表'!$H$148:$H$310,B207)&gt;=2,1,COUNTIF('课表'!$H$148:$H$310,B207))+IF(COUNTIF('课表'!$I$148:$I$310,B207)&gt;=2,1,COUNTIF('课表'!$I$148:$I$310,B207))+IF(COUNTIF('课表'!$J$148:$J$310,B207)&gt;=2,1,COUNTIF('课表'!$J$148:$J$310,B207)))*2</f>
        <v>0</v>
      </c>
      <c r="I207" s="34">
        <f>(IF(COUNTIF('课表'!$K$148:$K$310,B207)&gt;=2,1,COUNTIF('课表'!$K$148:$K$310,B207))+IF(COUNTIF('课表'!$L$148:$L$310,B207)&gt;=2,1,COUNTIF('课表'!$L$148:$L$310,B207))+IF(COUNTIF('课表'!$M$148:$M$310,B207)&gt;=2,1,COUNTIF('课表'!$M$148:$M$310,B207))+IF(COUNTIF('课表'!$N$148:$N$310,B207)&gt;=2,1,COUNTIF('课表'!$N$148:$N$310,B207)))*2</f>
        <v>0</v>
      </c>
      <c r="J207" s="30">
        <f>(IF(COUNTIF('课表'!$O$148:$O$310,B207)&gt;=2,1,COUNTIF('课表'!$O$148:$O$310,B207))+IF(COUNTIF('课表'!$P$148:$P$310,B207)&gt;=2,1,COUNTIF('课表'!$P$148:$P$310,B207))+IF(COUNTIF('课表'!$Q$148:$Q$310,B207)&gt;=2,1,COUNTIF('课表'!$Q$148:$Q$310,B207))+IF(COUNTIF('课表'!$R$148:$R$310,B207)&gt;=2,1,COUNTIF('课表'!$R$148:$R$310,B207)))*2</f>
        <v>4</v>
      </c>
      <c r="K207" s="30">
        <f>(IF(COUNTIF('课表'!$S$148:$S$310,B207)&gt;=2,1,COUNTIF('课表'!$S$148:$S$310,B207))+IF(COUNTIF('课表'!$T$148:$T$310,B207)&gt;=2,1,COUNTIF('课表'!$T$148:$T$310,B207)))*2</f>
        <v>4</v>
      </c>
      <c r="L207" s="30">
        <f>(IF(COUNTIF('课表'!$U$148:$U$310,B207)&gt;=2,1,COUNTIF('课表'!$U$148:$U$310,B207))+IF(COUNTIF('课表'!$V$148:$V$310,B207)&gt;=2,1,COUNTIF('课表'!$V$148:$V$310,B207))+IF(COUNTIF('课表'!$W$148:$W$310,B207)&gt;=2,1,COUNTIF('课表'!$W$148:$W$310,B207))+IF(COUNTIF('课表'!$X$148:$X$310,B207)&gt;=2,1,COUNTIF('课表'!$X$148:$X$310,B207)))*2</f>
        <v>4</v>
      </c>
      <c r="M207" s="30">
        <f>(IF(COUNTIF('课表'!$Y$148:$Y$310,B207)&gt;=2,1,COUNTIF('课表'!$Y$148:$Y$310,B207))+IF(COUNTIF('课表'!$Z$148:$Z$310,B207)&gt;=2,1,COUNTIF('课表'!$Z$148:$Z$310,B207))+IF(COUNTIF('课表'!$AA$148:$AA$310,B207)&gt;=2,1,COUNTIF('课表'!$AA$148:$AA$310,B207))+IF(COUNTIF('课表'!$AB$148:$AB$310,B207)&gt;=2,1,COUNTIF('课表'!$AB$148:$AB$310,B207)))*2</f>
        <v>0</v>
      </c>
      <c r="N207" s="30">
        <f t="shared" si="7"/>
        <v>12</v>
      </c>
    </row>
    <row r="208" spans="1:14" ht="19.5" customHeight="1">
      <c r="A208" s="28">
        <v>206</v>
      </c>
      <c r="B208" s="29" t="s">
        <v>1034</v>
      </c>
      <c r="C208" s="5" t="str">
        <f>VLOOKUP(B208,'教师基础数据'!$B$2:$G4516,3,FALSE)</f>
        <v>机械系</v>
      </c>
      <c r="D208" s="5" t="str">
        <f>VLOOKUP(B208,'教师基础数据'!$B$2:$G4516,4,FALSE)</f>
        <v>兼职</v>
      </c>
      <c r="E208" s="5" t="str">
        <f>VLOOKUP(B208,'教师基础数据'!$B$2:$G4516,5,FALSE)</f>
        <v>机械设计与制造教研室</v>
      </c>
      <c r="F208" s="28">
        <f t="shared" si="6"/>
        <v>2</v>
      </c>
      <c r="G208" s="30">
        <f>(IF(COUNTIF('课表'!$C$148:$C$310,B208)&gt;=2,1,COUNTIF('课表'!$C$148:$C$310,B208))+IF(COUNTIF('课表'!$D$148:$D$310,B208)&gt;=2,1,COUNTIF('课表'!D$148:$D$310,B208))+IF(COUNTIF('课表'!$E$148:$E$310,B208)&gt;=2,1,COUNTIF('课表'!$E$148:$E$310,B208))+IF(COUNTIF('课表'!$F$148:$F$310,B208)&gt;=2,1,COUNTIF('课表'!$F$148:$F$310,B208)))*2</f>
        <v>0</v>
      </c>
      <c r="H208" s="30">
        <f>(IF(COUNTIF('课表'!$G$148:$G$310,B208)&gt;=2,1,COUNTIF('课表'!$G$148:$G$310,B208))+IF(COUNTIF('课表'!$H$148:$H$310,B208)&gt;=2,1,COUNTIF('课表'!$H$148:$H$310,B208))+IF(COUNTIF('课表'!$I$148:$I$310,B208)&gt;=2,1,COUNTIF('课表'!$I$148:$I$310,B208))+IF(COUNTIF('课表'!$J$148:$J$310,B208)&gt;=2,1,COUNTIF('课表'!$J$148:$J$310,B208)))*2</f>
        <v>0</v>
      </c>
      <c r="I208" s="34">
        <f>(IF(COUNTIF('课表'!$K$148:$K$310,B208)&gt;=2,1,COUNTIF('课表'!$K$148:$K$310,B208))+IF(COUNTIF('课表'!$L$148:$L$310,B208)&gt;=2,1,COUNTIF('课表'!$L$148:$L$310,B208))+IF(COUNTIF('课表'!$M$148:$M$310,B208)&gt;=2,1,COUNTIF('课表'!$M$148:$M$310,B208))+IF(COUNTIF('课表'!$N$148:$N$310,B208)&gt;=2,1,COUNTIF('课表'!$N$148:$N$310,B208)))*2</f>
        <v>4</v>
      </c>
      <c r="J208" s="30">
        <f>(IF(COUNTIF('课表'!$O$148:$O$310,B208)&gt;=2,1,COUNTIF('课表'!$O$148:$O$310,B208))+IF(COUNTIF('课表'!$P$148:$P$310,B208)&gt;=2,1,COUNTIF('课表'!$P$148:$P$310,B208))+IF(COUNTIF('课表'!$Q$148:$Q$310,B208)&gt;=2,1,COUNTIF('课表'!$Q$148:$Q$310,B208))+IF(COUNTIF('课表'!$R$148:$R$310,B208)&gt;=2,1,COUNTIF('课表'!$R$148:$R$310,B208)))*2</f>
        <v>4</v>
      </c>
      <c r="K208" s="30">
        <f>(IF(COUNTIF('课表'!$S$148:$S$310,B208)&gt;=2,1,COUNTIF('课表'!$S$148:$S$310,B208))+IF(COUNTIF('课表'!$T$148:$T$310,B208)&gt;=2,1,COUNTIF('课表'!$T$148:$T$310,B208)))*2</f>
        <v>0</v>
      </c>
      <c r="L208" s="30">
        <f>(IF(COUNTIF('课表'!$U$148:$U$310,B208)&gt;=2,1,COUNTIF('课表'!$U$148:$U$310,B208))+IF(COUNTIF('课表'!$V$148:$V$310,B208)&gt;=2,1,COUNTIF('课表'!$V$148:$V$310,B208))+IF(COUNTIF('课表'!$W$148:$W$310,B208)&gt;=2,1,COUNTIF('课表'!$W$148:$W$310,B208))+IF(COUNTIF('课表'!$X$148:$X$310,B208)&gt;=2,1,COUNTIF('课表'!$X$148:$X$310,B208)))*2</f>
        <v>0</v>
      </c>
      <c r="M208" s="30">
        <f>(IF(COUNTIF('课表'!$Y$148:$Y$310,B208)&gt;=2,1,COUNTIF('课表'!$Y$148:$Y$310,B208))+IF(COUNTIF('课表'!$Z$148:$Z$310,B208)&gt;=2,1,COUNTIF('课表'!$Z$148:$Z$310,B208))+IF(COUNTIF('课表'!$AA$148:$AA$310,B208)&gt;=2,1,COUNTIF('课表'!$AA$148:$AA$310,B208))+IF(COUNTIF('课表'!$AB$148:$AB$310,B208)&gt;=2,1,COUNTIF('课表'!$AB$148:$AB$310,B208)))*2</f>
        <v>0</v>
      </c>
      <c r="N208" s="30">
        <f t="shared" si="7"/>
        <v>8</v>
      </c>
    </row>
    <row r="209" spans="1:14" ht="19.5" customHeight="1">
      <c r="A209" s="28">
        <v>207</v>
      </c>
      <c r="B209" s="29" t="s">
        <v>1267</v>
      </c>
      <c r="C209" s="5" t="str">
        <f>VLOOKUP(B209,'教师基础数据'!$B$2:$G4706,3,FALSE)</f>
        <v>机械系</v>
      </c>
      <c r="D209" s="5" t="str">
        <f>VLOOKUP(B209,'教师基础数据'!$B$2:$G4706,4,FALSE)</f>
        <v>兼职</v>
      </c>
      <c r="E209" s="5" t="str">
        <f>VLOOKUP(B209,'教师基础数据'!$B$2:$G4706,5,FALSE)</f>
        <v>机械设计与制造教研室</v>
      </c>
      <c r="F209" s="28">
        <f t="shared" si="6"/>
        <v>2</v>
      </c>
      <c r="G209" s="30">
        <f>(IF(COUNTIF('课表'!$C$148:$C$310,B209)&gt;=2,1,COUNTIF('课表'!$C$148:$C$310,B209))+IF(COUNTIF('课表'!$D$148:$D$310,B209)&gt;=2,1,COUNTIF('课表'!D$148:$D$310,B209))+IF(COUNTIF('课表'!$E$148:$E$310,B209)&gt;=2,1,COUNTIF('课表'!$E$148:$E$310,B209))+IF(COUNTIF('课表'!$F$148:$F$310,B209)&gt;=2,1,COUNTIF('课表'!$F$148:$F$310,B209)))*2</f>
        <v>0</v>
      </c>
      <c r="H209" s="30">
        <f>(IF(COUNTIF('课表'!$G$148:$G$310,B209)&gt;=2,1,COUNTIF('课表'!$G$148:$G$310,B209))+IF(COUNTIF('课表'!$H$148:$H$310,B209)&gt;=2,1,COUNTIF('课表'!$H$148:$H$310,B209))+IF(COUNTIF('课表'!$I$148:$I$310,B209)&gt;=2,1,COUNTIF('课表'!$I$148:$I$310,B209))+IF(COUNTIF('课表'!$J$148:$J$310,B209)&gt;=2,1,COUNTIF('课表'!$J$148:$J$310,B209)))*2</f>
        <v>0</v>
      </c>
      <c r="I209" s="34">
        <f>(IF(COUNTIF('课表'!$K$148:$K$310,B209)&gt;=2,1,COUNTIF('课表'!$K$148:$K$310,B209))+IF(COUNTIF('课表'!$L$148:$L$310,B209)&gt;=2,1,COUNTIF('课表'!$L$148:$L$310,B209))+IF(COUNTIF('课表'!$M$148:$M$310,B209)&gt;=2,1,COUNTIF('课表'!$M$148:$M$310,B209))+IF(COUNTIF('课表'!$N$148:$N$310,B209)&gt;=2,1,COUNTIF('课表'!$N$148:$N$310,B209)))*2</f>
        <v>4</v>
      </c>
      <c r="J209" s="30">
        <f>(IF(COUNTIF('课表'!$O$148:$O$310,B209)&gt;=2,1,COUNTIF('课表'!$O$148:$O$310,B209))+IF(COUNTIF('课表'!$P$148:$P$310,B209)&gt;=2,1,COUNTIF('课表'!$P$148:$P$310,B209))+IF(COUNTIF('课表'!$Q$148:$Q$310,B209)&gt;=2,1,COUNTIF('课表'!$Q$148:$Q$310,B209))+IF(COUNTIF('课表'!$R$148:$R$310,B209)&gt;=2,1,COUNTIF('课表'!$R$148:$R$310,B209)))*2</f>
        <v>0</v>
      </c>
      <c r="K209" s="30">
        <f>(IF(COUNTIF('课表'!$S$148:$S$310,B209)&gt;=2,1,COUNTIF('课表'!$S$148:$S$310,B209))+IF(COUNTIF('课表'!$T$148:$T$310,B209)&gt;=2,1,COUNTIF('课表'!$T$148:$T$310,B209)))*2</f>
        <v>4</v>
      </c>
      <c r="L209" s="30">
        <f>(IF(COUNTIF('课表'!$U$148:$U$310,B209)&gt;=2,1,COUNTIF('课表'!$U$148:$U$310,B209))+IF(COUNTIF('课表'!$V$148:$V$310,B209)&gt;=2,1,COUNTIF('课表'!$V$148:$V$310,B209))+IF(COUNTIF('课表'!$W$148:$W$310,B209)&gt;=2,1,COUNTIF('课表'!$W$148:$W$310,B209))+IF(COUNTIF('课表'!$X$148:$X$310,B209)&gt;=2,1,COUNTIF('课表'!$X$148:$X$310,B209)))*2</f>
        <v>0</v>
      </c>
      <c r="M209" s="30">
        <f>(IF(COUNTIF('课表'!$Y$148:$Y$310,B209)&gt;=2,1,COUNTIF('课表'!$Y$148:$Y$310,B209))+IF(COUNTIF('课表'!$Z$148:$Z$310,B209)&gt;=2,1,COUNTIF('课表'!$Z$148:$Z$310,B209))+IF(COUNTIF('课表'!$AA$148:$AA$310,B209)&gt;=2,1,COUNTIF('课表'!$AA$148:$AA$310,B209))+IF(COUNTIF('课表'!$AB$148:$AB$310,B209)&gt;=2,1,COUNTIF('课表'!$AB$148:$AB$310,B209)))*2</f>
        <v>0</v>
      </c>
      <c r="N209" s="30">
        <f t="shared" si="7"/>
        <v>8</v>
      </c>
    </row>
    <row r="210" spans="1:14" ht="19.5" customHeight="1">
      <c r="A210" s="28">
        <v>208</v>
      </c>
      <c r="B210" s="29" t="s">
        <v>1032</v>
      </c>
      <c r="C210" s="5" t="str">
        <f>VLOOKUP(B210,'教师基础数据'!$B$2:$G4489,3,FALSE)</f>
        <v>机械系</v>
      </c>
      <c r="D210" s="5" t="str">
        <f>VLOOKUP(B210,'教师基础数据'!$B$2:$G4716,4,FALSE)</f>
        <v>兼职</v>
      </c>
      <c r="E210" s="5" t="str">
        <f>VLOOKUP(B210,'教师基础数据'!$B$2:$G4466,5,FALSE)</f>
        <v>机械设计与制造教研室</v>
      </c>
      <c r="F210" s="28">
        <f t="shared" si="6"/>
        <v>4</v>
      </c>
      <c r="G210" s="30">
        <f>(IF(COUNTIF('课表'!$C$148:$C$310,B210)&gt;=2,1,COUNTIF('课表'!$C$148:$C$310,B210))+IF(COUNTIF('课表'!$D$148:$D$310,B210)&gt;=2,1,COUNTIF('课表'!D$148:$D$310,B210))+IF(COUNTIF('课表'!$E$148:$E$310,B210)&gt;=2,1,COUNTIF('课表'!$E$148:$E$310,B210))+IF(COUNTIF('课表'!$F$148:$F$310,B210)&gt;=2,1,COUNTIF('课表'!$F$148:$F$310,B210)))*2</f>
        <v>0</v>
      </c>
      <c r="H210" s="30">
        <f>(IF(COUNTIF('课表'!$G$148:$G$310,B210)&gt;=2,1,COUNTIF('课表'!$G$148:$G$310,B210))+IF(COUNTIF('课表'!$H$148:$H$310,B210)&gt;=2,1,COUNTIF('课表'!$H$148:$H$310,B210))+IF(COUNTIF('课表'!$I$148:$I$310,B210)&gt;=2,1,COUNTIF('课表'!$I$148:$I$310,B210))+IF(COUNTIF('课表'!$J$148:$J$310,B210)&gt;=2,1,COUNTIF('课表'!$J$148:$J$310,B210)))*2</f>
        <v>2</v>
      </c>
      <c r="I210" s="34">
        <f>(IF(COUNTIF('课表'!$K$148:$K$310,B210)&gt;=2,1,COUNTIF('课表'!$K$148:$K$310,B210))+IF(COUNTIF('课表'!$L$148:$L$310,B210)&gt;=2,1,COUNTIF('课表'!$L$148:$L$310,B210))+IF(COUNTIF('课表'!$M$148:$M$310,B210)&gt;=2,1,COUNTIF('课表'!$M$148:$M$310,B210))+IF(COUNTIF('课表'!$N$148:$N$310,B210)&gt;=2,1,COUNTIF('课表'!$N$148:$N$310,B210)))*2</f>
        <v>4</v>
      </c>
      <c r="J210" s="30">
        <f>(IF(COUNTIF('课表'!$O$148:$O$310,B210)&gt;=2,1,COUNTIF('课表'!$O$148:$O$310,B210))+IF(COUNTIF('课表'!$P$148:$P$310,B210)&gt;=2,1,COUNTIF('课表'!$P$148:$P$310,B210))+IF(COUNTIF('课表'!$Q$148:$Q$310,B210)&gt;=2,1,COUNTIF('课表'!$Q$148:$Q$310,B210))+IF(COUNTIF('课表'!$R$148:$R$310,B210)&gt;=2,1,COUNTIF('课表'!$R$148:$R$310,B210)))*2</f>
        <v>0</v>
      </c>
      <c r="K210" s="30">
        <f>(IF(COUNTIF('课表'!$S$148:$S$310,B210)&gt;=2,1,COUNTIF('课表'!$S$148:$S$310,B210))+IF(COUNTIF('课表'!$T$148:$T$310,B210)&gt;=2,1,COUNTIF('课表'!$T$148:$T$310,B210)))*2</f>
        <v>2</v>
      </c>
      <c r="L210" s="30">
        <f>(IF(COUNTIF('课表'!$U$148:$U$310,B210)&gt;=2,1,COUNTIF('课表'!$U$148:$U$310,B210))+IF(COUNTIF('课表'!$V$148:$V$310,B210)&gt;=2,1,COUNTIF('课表'!$V$148:$V$310,B210))+IF(COUNTIF('课表'!$W$148:$W$310,B210)&gt;=2,1,COUNTIF('课表'!$W$148:$W$310,B210))+IF(COUNTIF('课表'!$X$148:$X$310,B210)&gt;=2,1,COUNTIF('课表'!$X$148:$X$310,B210)))*2</f>
        <v>4</v>
      </c>
      <c r="M210" s="30">
        <f>(IF(COUNTIF('课表'!$Y$148:$Y$310,B210)&gt;=2,1,COUNTIF('课表'!$Y$148:$Y$310,B210))+IF(COUNTIF('课表'!$Z$148:$Z$310,B210)&gt;=2,1,COUNTIF('课表'!$Z$148:$Z$310,B210))+IF(COUNTIF('课表'!$AA$148:$AA$310,B210)&gt;=2,1,COUNTIF('课表'!$AA$148:$AA$310,B210))+IF(COUNTIF('课表'!$AB$148:$AB$310,B210)&gt;=2,1,COUNTIF('课表'!$AB$148:$AB$310,B210)))*2</f>
        <v>0</v>
      </c>
      <c r="N210" s="30">
        <f t="shared" si="7"/>
        <v>12</v>
      </c>
    </row>
    <row r="211" spans="1:14" ht="19.5" customHeight="1">
      <c r="A211" s="28">
        <v>209</v>
      </c>
      <c r="B211" s="29" t="s">
        <v>1198</v>
      </c>
      <c r="C211" s="5" t="str">
        <f>VLOOKUP(B211,'教师基础数据'!$B$2:$G4718,3,FALSE)</f>
        <v>机械系</v>
      </c>
      <c r="D211" s="5" t="str">
        <f>VLOOKUP(B211,'教师基础数据'!$B$2:$G4718,4,FALSE)</f>
        <v>兼职</v>
      </c>
      <c r="E211" s="5" t="str">
        <f>VLOOKUP(B211,'教师基础数据'!$B$2:$G4718,5,FALSE)</f>
        <v>机械设计与制造教研室</v>
      </c>
      <c r="F211" s="28">
        <f t="shared" si="6"/>
        <v>3</v>
      </c>
      <c r="G211" s="30">
        <f>(IF(COUNTIF('课表'!$C$148:$C$310,B211)&gt;=2,1,COUNTIF('课表'!$C$148:$C$310,B211))+IF(COUNTIF('课表'!$D$148:$D$310,B211)&gt;=2,1,COUNTIF('课表'!D$148:$D$310,B211))+IF(COUNTIF('课表'!$E$148:$E$310,B211)&gt;=2,1,COUNTIF('课表'!$E$148:$E$310,B211))+IF(COUNTIF('课表'!$F$148:$F$310,B211)&gt;=2,1,COUNTIF('课表'!$F$148:$F$310,B211)))*2</f>
        <v>4</v>
      </c>
      <c r="H211" s="30">
        <f>(IF(COUNTIF('课表'!$G$148:$G$310,B211)&gt;=2,1,COUNTIF('课表'!$G$148:$G$310,B211))+IF(COUNTIF('课表'!$H$148:$H$310,B211)&gt;=2,1,COUNTIF('课表'!$H$148:$H$310,B211))+IF(COUNTIF('课表'!$I$148:$I$310,B211)&gt;=2,1,COUNTIF('课表'!$I$148:$I$310,B211))+IF(COUNTIF('课表'!$J$148:$J$310,B211)&gt;=2,1,COUNTIF('课表'!$J$148:$J$310,B211)))*2</f>
        <v>4</v>
      </c>
      <c r="I211" s="34">
        <f>(IF(COUNTIF('课表'!$K$148:$K$310,B211)&gt;=2,1,COUNTIF('课表'!$K$148:$K$310,B211))+IF(COUNTIF('课表'!$L$148:$L$310,B211)&gt;=2,1,COUNTIF('课表'!$L$148:$L$310,B211))+IF(COUNTIF('课表'!$M$148:$M$310,B211)&gt;=2,1,COUNTIF('课表'!$M$148:$M$310,B211))+IF(COUNTIF('课表'!$N$148:$N$310,B211)&gt;=2,1,COUNTIF('课表'!$N$148:$N$310,B211)))*2</f>
        <v>0</v>
      </c>
      <c r="J211" s="30">
        <f>(IF(COUNTIF('课表'!$O$148:$O$310,B211)&gt;=2,1,COUNTIF('课表'!$O$148:$O$310,B211))+IF(COUNTIF('课表'!$P$148:$P$310,B211)&gt;=2,1,COUNTIF('课表'!$P$148:$P$310,B211))+IF(COUNTIF('课表'!$Q$148:$Q$310,B211)&gt;=2,1,COUNTIF('课表'!$Q$148:$Q$310,B211))+IF(COUNTIF('课表'!$R$148:$R$310,B211)&gt;=2,1,COUNTIF('课表'!$R$148:$R$310,B211)))*2</f>
        <v>0</v>
      </c>
      <c r="K211" s="30">
        <f>(IF(COUNTIF('课表'!$S$148:$S$310,B211)&gt;=2,1,COUNTIF('课表'!$S$148:$S$310,B211))+IF(COUNTIF('课表'!$T$148:$T$310,B211)&gt;=2,1,COUNTIF('课表'!$T$148:$T$310,B211)))*2</f>
        <v>4</v>
      </c>
      <c r="L211" s="30">
        <f>(IF(COUNTIF('课表'!$U$148:$U$310,B211)&gt;=2,1,COUNTIF('课表'!$U$148:$U$310,B211))+IF(COUNTIF('课表'!$V$148:$V$310,B211)&gt;=2,1,COUNTIF('课表'!$V$148:$V$310,B211))+IF(COUNTIF('课表'!$W$148:$W$310,B211)&gt;=2,1,COUNTIF('课表'!$W$148:$W$310,B211))+IF(COUNTIF('课表'!$X$148:$X$310,B211)&gt;=2,1,COUNTIF('课表'!$X$148:$X$310,B211)))*2</f>
        <v>0</v>
      </c>
      <c r="M211" s="30">
        <f>(IF(COUNTIF('课表'!$Y$148:$Y$310,B211)&gt;=2,1,COUNTIF('课表'!$Y$148:$Y$310,B211))+IF(COUNTIF('课表'!$Z$148:$Z$310,B211)&gt;=2,1,COUNTIF('课表'!$Z$148:$Z$310,B211))+IF(COUNTIF('课表'!$AA$148:$AA$310,B211)&gt;=2,1,COUNTIF('课表'!$AA$148:$AA$310,B211))+IF(COUNTIF('课表'!$AB$148:$AB$310,B211)&gt;=2,1,COUNTIF('课表'!$AB$148:$AB$310,B211)))*2</f>
        <v>0</v>
      </c>
      <c r="N211" s="30">
        <f t="shared" si="7"/>
        <v>12</v>
      </c>
    </row>
    <row r="212" spans="1:14" ht="19.5" customHeight="1">
      <c r="A212" s="28">
        <v>210</v>
      </c>
      <c r="B212" s="31" t="s">
        <v>944</v>
      </c>
      <c r="C212" s="5" t="str">
        <f>VLOOKUP(B212,'教师基础数据'!$B$2:$G4567,3,FALSE)</f>
        <v>环生系</v>
      </c>
      <c r="D212" s="5" t="str">
        <f>VLOOKUP(B212,'教师基础数据'!$B$2:$G4567,4,FALSE)</f>
        <v>专职</v>
      </c>
      <c r="E212" s="5" t="str">
        <f>VLOOKUP(B212,'教师基础数据'!$B$2:$G4567,5,FALSE)</f>
        <v>种植教研室</v>
      </c>
      <c r="F212" s="28">
        <f t="shared" si="6"/>
        <v>6</v>
      </c>
      <c r="G212" s="30">
        <f>(IF(COUNTIF('课表'!$C$148:$C$310,B212)&gt;=2,1,COUNTIF('课表'!$C$148:$C$310,B212))+IF(COUNTIF('课表'!$D$148:$D$310,B212)&gt;=2,1,COUNTIF('课表'!D$148:$D$310,B212))+IF(COUNTIF('课表'!$E$148:$E$310,B212)&gt;=2,1,COUNTIF('课表'!$E$148:$E$310,B212))+IF(COUNTIF('课表'!$F$148:$F$310,B212)&gt;=2,1,COUNTIF('课表'!$F$148:$F$310,B212)))*2</f>
        <v>6</v>
      </c>
      <c r="H212" s="30">
        <f>(IF(COUNTIF('课表'!$G$148:$G$310,B212)&gt;=2,1,COUNTIF('课表'!$G$148:$G$310,B212))+IF(COUNTIF('课表'!$H$148:$H$310,B212)&gt;=2,1,COUNTIF('课表'!$H$148:$H$310,B212))+IF(COUNTIF('课表'!$I$148:$I$310,B212)&gt;=2,1,COUNTIF('课表'!$I$148:$I$310,B212))+IF(COUNTIF('课表'!$J$148:$J$310,B212)&gt;=2,1,COUNTIF('课表'!$J$148:$J$310,B212)))*2</f>
        <v>4</v>
      </c>
      <c r="I212" s="34">
        <f>(IF(COUNTIF('课表'!$K$148:$K$310,B212)&gt;=2,1,COUNTIF('课表'!$K$148:$K$310,B212))+IF(COUNTIF('课表'!$L$148:$L$310,B212)&gt;=2,1,COUNTIF('课表'!$L$148:$L$310,B212))+IF(COUNTIF('课表'!$M$148:$M$310,B212)&gt;=2,1,COUNTIF('课表'!$M$148:$M$310,B212))+IF(COUNTIF('课表'!$N$148:$N$310,B212)&gt;=2,1,COUNTIF('课表'!$N$148:$N$310,B212)))*2</f>
        <v>4</v>
      </c>
      <c r="J212" s="30">
        <f>(IF(COUNTIF('课表'!$O$148:$O$310,B212)&gt;=2,1,COUNTIF('课表'!$O$148:$O$310,B212))+IF(COUNTIF('课表'!$P$148:$P$310,B212)&gt;=2,1,COUNTIF('课表'!$P$148:$P$310,B212))+IF(COUNTIF('课表'!$Q$148:$Q$310,B212)&gt;=2,1,COUNTIF('课表'!$Q$148:$Q$310,B212))+IF(COUNTIF('课表'!$R$148:$R$310,B212)&gt;=2,1,COUNTIF('课表'!$R$148:$R$310,B212)))*2</f>
        <v>4</v>
      </c>
      <c r="K212" s="30">
        <f>(IF(COUNTIF('课表'!$S$148:$S$310,B212)&gt;=2,1,COUNTIF('课表'!$S$148:$S$310,B212))+IF(COUNTIF('课表'!$T$148:$T$310,B212)&gt;=2,1,COUNTIF('课表'!$T$148:$T$310,B212)))*2</f>
        <v>4</v>
      </c>
      <c r="L212" s="30">
        <f>(IF(COUNTIF('课表'!$U$148:$U$310,B212)&gt;=2,1,COUNTIF('课表'!$U$148:$U$310,B212))+IF(COUNTIF('课表'!$V$148:$V$310,B212)&gt;=2,1,COUNTIF('课表'!$V$148:$V$310,B212))+IF(COUNTIF('课表'!$W$148:$W$310,B212)&gt;=2,1,COUNTIF('课表'!$W$148:$W$310,B212))+IF(COUNTIF('课表'!$X$148:$X$310,B212)&gt;=2,1,COUNTIF('课表'!$X$148:$X$310,B212)))*2</f>
        <v>4</v>
      </c>
      <c r="M212" s="30">
        <f>(IF(COUNTIF('课表'!$Y$148:$Y$310,B212)&gt;=2,1,COUNTIF('课表'!$Y$148:$Y$310,B212))+IF(COUNTIF('课表'!$Z$148:$Z$310,B212)&gt;=2,1,COUNTIF('课表'!$Z$148:$Z$310,B212))+IF(COUNTIF('课表'!$AA$148:$AA$310,B212)&gt;=2,1,COUNTIF('课表'!$AA$148:$AA$310,B212))+IF(COUNTIF('课表'!$AB$148:$AB$310,B212)&gt;=2,1,COUNTIF('课表'!$AB$148:$AB$310,B212)))*2</f>
        <v>0</v>
      </c>
      <c r="N212" s="30">
        <f t="shared" si="7"/>
        <v>26</v>
      </c>
    </row>
    <row r="213" spans="1:14" ht="19.5" customHeight="1">
      <c r="A213" s="28">
        <v>211</v>
      </c>
      <c r="B213" s="31" t="s">
        <v>978</v>
      </c>
      <c r="C213" s="5" t="str">
        <f>VLOOKUP(B213,'教师基础数据'!$B$2:$G4696,3,FALSE)</f>
        <v>环生系</v>
      </c>
      <c r="D213" s="5" t="str">
        <f>VLOOKUP(B213,'教师基础数据'!$B$2:$G4696,4,FALSE)</f>
        <v>专职</v>
      </c>
      <c r="E213" s="5" t="str">
        <f>VLOOKUP(B213,'教师基础数据'!$B$2:$G4696,5,FALSE)</f>
        <v>种植教研室</v>
      </c>
      <c r="F213" s="28">
        <f t="shared" si="6"/>
        <v>3</v>
      </c>
      <c r="G213" s="30">
        <f>(IF(COUNTIF('课表'!$C$148:$C$310,B213)&gt;=2,1,COUNTIF('课表'!$C$148:$C$310,B213))+IF(COUNTIF('课表'!$D$148:$D$310,B213)&gt;=2,1,COUNTIF('课表'!D$148:$D$310,B213))+IF(COUNTIF('课表'!$E$148:$E$310,B213)&gt;=2,1,COUNTIF('课表'!$E$148:$E$310,B213))+IF(COUNTIF('课表'!$F$148:$F$310,B213)&gt;=2,1,COUNTIF('课表'!$F$148:$F$310,B213)))*2</f>
        <v>4</v>
      </c>
      <c r="H213" s="30">
        <f>(IF(COUNTIF('课表'!$G$148:$G$310,B213)&gt;=2,1,COUNTIF('课表'!$G$148:$G$310,B213))+IF(COUNTIF('课表'!$H$148:$H$310,B213)&gt;=2,1,COUNTIF('课表'!$H$148:$H$310,B213))+IF(COUNTIF('课表'!$I$148:$I$310,B213)&gt;=2,1,COUNTIF('课表'!$I$148:$I$310,B213))+IF(COUNTIF('课表'!$J$148:$J$310,B213)&gt;=2,1,COUNTIF('课表'!$J$148:$J$310,B213)))*2</f>
        <v>4</v>
      </c>
      <c r="I213" s="34">
        <f>(IF(COUNTIF('课表'!$K$148:$K$310,B213)&gt;=2,1,COUNTIF('课表'!$K$148:$K$310,B213))+IF(COUNTIF('课表'!$L$148:$L$310,B213)&gt;=2,1,COUNTIF('课表'!$L$148:$L$310,B213))+IF(COUNTIF('课表'!$M$148:$M$310,B213)&gt;=2,1,COUNTIF('课表'!$M$148:$M$310,B213))+IF(COUNTIF('课表'!$N$148:$N$310,B213)&gt;=2,1,COUNTIF('课表'!$N$148:$N$310,B213)))*2</f>
        <v>0</v>
      </c>
      <c r="J213" s="30">
        <f>(IF(COUNTIF('课表'!$O$148:$O$310,B213)&gt;=2,1,COUNTIF('课表'!$O$148:$O$310,B213))+IF(COUNTIF('课表'!$P$148:$P$310,B213)&gt;=2,1,COUNTIF('课表'!$P$148:$P$310,B213))+IF(COUNTIF('课表'!$Q$148:$Q$310,B213)&gt;=2,1,COUNTIF('课表'!$Q$148:$Q$310,B213))+IF(COUNTIF('课表'!$R$148:$R$310,B213)&gt;=2,1,COUNTIF('课表'!$R$148:$R$310,B213)))*2</f>
        <v>6</v>
      </c>
      <c r="K213" s="30">
        <f>(IF(COUNTIF('课表'!$S$148:$S$310,B213)&gt;=2,1,COUNTIF('课表'!$S$148:$S$310,B213))+IF(COUNTIF('课表'!$T$148:$T$310,B213)&gt;=2,1,COUNTIF('课表'!$T$148:$T$310,B213)))*2</f>
        <v>0</v>
      </c>
      <c r="L213" s="30">
        <f>(IF(COUNTIF('课表'!$U$148:$U$310,B213)&gt;=2,1,COUNTIF('课表'!$U$148:$U$310,B213))+IF(COUNTIF('课表'!$V$148:$V$310,B213)&gt;=2,1,COUNTIF('课表'!$V$148:$V$310,B213))+IF(COUNTIF('课表'!$W$148:$W$310,B213)&gt;=2,1,COUNTIF('课表'!$W$148:$W$310,B213))+IF(COUNTIF('课表'!$X$148:$X$310,B213)&gt;=2,1,COUNTIF('课表'!$X$148:$X$310,B213)))*2</f>
        <v>0</v>
      </c>
      <c r="M213" s="30">
        <f>(IF(COUNTIF('课表'!$Y$148:$Y$310,B213)&gt;=2,1,COUNTIF('课表'!$Y$148:$Y$310,B213))+IF(COUNTIF('课表'!$Z$148:$Z$310,B213)&gt;=2,1,COUNTIF('课表'!$Z$148:$Z$310,B213))+IF(COUNTIF('课表'!$AA$148:$AA$310,B213)&gt;=2,1,COUNTIF('课表'!$AA$148:$AA$310,B213))+IF(COUNTIF('课表'!$AB$148:$AB$310,B213)&gt;=2,1,COUNTIF('课表'!$AB$148:$AB$310,B213)))*2</f>
        <v>0</v>
      </c>
      <c r="N213" s="30">
        <f t="shared" si="7"/>
        <v>14</v>
      </c>
    </row>
    <row r="214" spans="1:14" ht="19.5" customHeight="1">
      <c r="A214" s="28">
        <v>212</v>
      </c>
      <c r="B214" s="29" t="s">
        <v>1048</v>
      </c>
      <c r="C214" s="5" t="str">
        <f>VLOOKUP(B214,'教师基础数据'!$B$2:$G4392,3,FALSE)</f>
        <v>环生系</v>
      </c>
      <c r="D214" s="5" t="str">
        <f>VLOOKUP(B214,'教师基础数据'!$B$2:$G4392,4,FALSE)</f>
        <v>专职</v>
      </c>
      <c r="E214" s="5" t="str">
        <f>VLOOKUP(B214,'教师基础数据'!$B$2:$G4392,5,FALSE)</f>
        <v>种植教研室</v>
      </c>
      <c r="F214" s="28">
        <f t="shared" si="6"/>
        <v>2</v>
      </c>
      <c r="G214" s="30">
        <f>(IF(COUNTIF('课表'!$C$148:$C$310,B214)&gt;=2,1,COUNTIF('课表'!$C$148:$C$310,B214))+IF(COUNTIF('课表'!$D$148:$D$310,B214)&gt;=2,1,COUNTIF('课表'!D$148:$D$310,B214))+IF(COUNTIF('课表'!$E$148:$E$310,B214)&gt;=2,1,COUNTIF('课表'!$E$148:$E$310,B214))+IF(COUNTIF('课表'!$F$148:$F$310,B214)&gt;=2,1,COUNTIF('课表'!$F$148:$F$310,B214)))*2</f>
        <v>0</v>
      </c>
      <c r="H214" s="30">
        <f>(IF(COUNTIF('课表'!$G$148:$G$310,B214)&gt;=2,1,COUNTIF('课表'!$G$148:$G$310,B214))+IF(COUNTIF('课表'!$H$148:$H$310,B214)&gt;=2,1,COUNTIF('课表'!$H$148:$H$310,B214))+IF(COUNTIF('课表'!$I$148:$I$310,B214)&gt;=2,1,COUNTIF('课表'!$I$148:$I$310,B214))+IF(COUNTIF('课表'!$J$148:$J$310,B214)&gt;=2,1,COUNTIF('课表'!$J$148:$J$310,B214)))*2</f>
        <v>0</v>
      </c>
      <c r="I214" s="34">
        <f>(IF(COUNTIF('课表'!$K$148:$K$310,B214)&gt;=2,1,COUNTIF('课表'!$K$148:$K$310,B214))+IF(COUNTIF('课表'!$L$148:$L$310,B214)&gt;=2,1,COUNTIF('课表'!$L$148:$L$310,B214))+IF(COUNTIF('课表'!$M$148:$M$310,B214)&gt;=2,1,COUNTIF('课表'!$M$148:$M$310,B214))+IF(COUNTIF('课表'!$N$148:$N$310,B214)&gt;=2,1,COUNTIF('课表'!$N$148:$N$310,B214)))*2</f>
        <v>6</v>
      </c>
      <c r="J214" s="30">
        <f>(IF(COUNTIF('课表'!$O$148:$O$310,B214)&gt;=2,1,COUNTIF('课表'!$O$148:$O$310,B214))+IF(COUNTIF('课表'!$P$148:$P$310,B214)&gt;=2,1,COUNTIF('课表'!$P$148:$P$310,B214))+IF(COUNTIF('课表'!$Q$148:$Q$310,B214)&gt;=2,1,COUNTIF('课表'!$Q$148:$Q$310,B214))+IF(COUNTIF('课表'!$R$148:$R$310,B214)&gt;=2,1,COUNTIF('课表'!$R$148:$R$310,B214)))*2</f>
        <v>4</v>
      </c>
      <c r="K214" s="30">
        <f>(IF(COUNTIF('课表'!$S$148:$S$310,B214)&gt;=2,1,COUNTIF('课表'!$S$148:$S$310,B214))+IF(COUNTIF('课表'!$T$148:$T$310,B214)&gt;=2,1,COUNTIF('课表'!$T$148:$T$310,B214)))*2</f>
        <v>0</v>
      </c>
      <c r="L214" s="30">
        <f>(IF(COUNTIF('课表'!$U$148:$U$310,B214)&gt;=2,1,COUNTIF('课表'!$U$148:$U$310,B214))+IF(COUNTIF('课表'!$V$148:$V$310,B214)&gt;=2,1,COUNTIF('课表'!$V$148:$V$310,B214))+IF(COUNTIF('课表'!$W$148:$W$310,B214)&gt;=2,1,COUNTIF('课表'!$W$148:$W$310,B214))+IF(COUNTIF('课表'!$X$148:$X$310,B214)&gt;=2,1,COUNTIF('课表'!$X$148:$X$310,B214)))*2</f>
        <v>0</v>
      </c>
      <c r="M214" s="30">
        <f>(IF(COUNTIF('课表'!$Y$148:$Y$310,B214)&gt;=2,1,COUNTIF('课表'!$Y$148:$Y$310,B214))+IF(COUNTIF('课表'!$Z$148:$Z$310,B214)&gt;=2,1,COUNTIF('课表'!$Z$148:$Z$310,B214))+IF(COUNTIF('课表'!$AA$148:$AA$310,B214)&gt;=2,1,COUNTIF('课表'!$AA$148:$AA$310,B214))+IF(COUNTIF('课表'!$AB$148:$AB$310,B214)&gt;=2,1,COUNTIF('课表'!$AB$148:$AB$310,B214)))*2</f>
        <v>0</v>
      </c>
      <c r="N214" s="30">
        <f t="shared" si="7"/>
        <v>10</v>
      </c>
    </row>
    <row r="215" spans="1:14" ht="19.5" customHeight="1">
      <c r="A215" s="28">
        <v>213</v>
      </c>
      <c r="B215" s="29" t="s">
        <v>1002</v>
      </c>
      <c r="C215" s="5" t="str">
        <f>VLOOKUP(B215,'教师基础数据'!$B$2:$G4724,3,FALSE)</f>
        <v>环生系</v>
      </c>
      <c r="D215" s="5" t="str">
        <f>VLOOKUP(B215,'教师基础数据'!$B$2:$G4724,4,FALSE)</f>
        <v>专职</v>
      </c>
      <c r="E215" s="5" t="str">
        <f>VLOOKUP(B215,'教师基础数据'!$B$2:$G4724,5,FALSE)</f>
        <v>种植教研室</v>
      </c>
      <c r="F215" s="28">
        <f t="shared" si="6"/>
        <v>4</v>
      </c>
      <c r="G215" s="30">
        <f>(IF(COUNTIF('课表'!$C$148:$C$310,B215)&gt;=2,1,COUNTIF('课表'!$C$148:$C$310,B215))+IF(COUNTIF('课表'!$D$148:$D$310,B215)&gt;=2,1,COUNTIF('课表'!D$148:$D$310,B215))+IF(COUNTIF('课表'!$E$148:$E$310,B215)&gt;=2,1,COUNTIF('课表'!$E$148:$E$310,B215))+IF(COUNTIF('课表'!$F$148:$F$310,B215)&gt;=2,1,COUNTIF('课表'!$F$148:$F$310,B215)))*2</f>
        <v>4</v>
      </c>
      <c r="H215" s="30">
        <f>(IF(COUNTIF('课表'!$G$148:$G$310,B215)&gt;=2,1,COUNTIF('课表'!$G$148:$G$310,B215))+IF(COUNTIF('课表'!$H$148:$H$310,B215)&gt;=2,1,COUNTIF('课表'!$H$148:$H$310,B215))+IF(COUNTIF('课表'!$I$148:$I$310,B215)&gt;=2,1,COUNTIF('课表'!$I$148:$I$310,B215))+IF(COUNTIF('课表'!$J$148:$J$310,B215)&gt;=2,1,COUNTIF('课表'!$J$148:$J$310,B215)))*2</f>
        <v>4</v>
      </c>
      <c r="I215" s="34">
        <f>(IF(COUNTIF('课表'!$K$148:$K$310,B215)&gt;=2,1,COUNTIF('课表'!$K$148:$K$310,B215))+IF(COUNTIF('课表'!$L$148:$L$310,B215)&gt;=2,1,COUNTIF('课表'!$L$148:$L$310,B215))+IF(COUNTIF('课表'!$M$148:$M$310,B215)&gt;=2,1,COUNTIF('课表'!$M$148:$M$310,B215))+IF(COUNTIF('课表'!$N$148:$N$310,B215)&gt;=2,1,COUNTIF('课表'!$N$148:$N$310,B215)))*2</f>
        <v>4</v>
      </c>
      <c r="J215" s="30">
        <f>(IF(COUNTIF('课表'!$O$148:$O$310,B215)&gt;=2,1,COUNTIF('课表'!$O$148:$O$310,B215))+IF(COUNTIF('课表'!$P$148:$P$310,B215)&gt;=2,1,COUNTIF('课表'!$P$148:$P$310,B215))+IF(COUNTIF('课表'!$Q$148:$Q$310,B215)&gt;=2,1,COUNTIF('课表'!$Q$148:$Q$310,B215))+IF(COUNTIF('课表'!$R$148:$R$310,B215)&gt;=2,1,COUNTIF('课表'!$R$148:$R$310,B215)))*2</f>
        <v>4</v>
      </c>
      <c r="K215" s="30">
        <f>(IF(COUNTIF('课表'!$S$148:$S$310,B215)&gt;=2,1,COUNTIF('课表'!$S$148:$S$310,B215))+IF(COUNTIF('课表'!$T$148:$T$310,B215)&gt;=2,1,COUNTIF('课表'!$T$148:$T$310,B215)))*2</f>
        <v>0</v>
      </c>
      <c r="L215" s="30">
        <f>(IF(COUNTIF('课表'!$U$148:$U$310,B215)&gt;=2,1,COUNTIF('课表'!$U$148:$U$310,B215))+IF(COUNTIF('课表'!$V$148:$V$310,B215)&gt;=2,1,COUNTIF('课表'!$V$148:$V$310,B215))+IF(COUNTIF('课表'!$W$148:$W$310,B215)&gt;=2,1,COUNTIF('课表'!$W$148:$W$310,B215))+IF(COUNTIF('课表'!$X$148:$X$310,B215)&gt;=2,1,COUNTIF('课表'!$X$148:$X$310,B215)))*2</f>
        <v>0</v>
      </c>
      <c r="M215" s="30">
        <f>(IF(COUNTIF('课表'!$Y$148:$Y$310,B215)&gt;=2,1,COUNTIF('课表'!$Y$148:$Y$310,B215))+IF(COUNTIF('课表'!$Z$148:$Z$310,B215)&gt;=2,1,COUNTIF('课表'!$Z$148:$Z$310,B215))+IF(COUNTIF('课表'!$AA$148:$AA$310,B215)&gt;=2,1,COUNTIF('课表'!$AA$148:$AA$310,B215))+IF(COUNTIF('课表'!$AB$148:$AB$310,B215)&gt;=2,1,COUNTIF('课表'!$AB$148:$AB$310,B215)))*2</f>
        <v>0</v>
      </c>
      <c r="N215" s="30">
        <f t="shared" si="7"/>
        <v>16</v>
      </c>
    </row>
    <row r="216" spans="1:14" ht="19.5" customHeight="1">
      <c r="A216" s="28">
        <v>214</v>
      </c>
      <c r="B216" s="29" t="s">
        <v>1250</v>
      </c>
      <c r="C216" s="5" t="str">
        <f>VLOOKUP(B216,'教师基础数据'!$B$2:$G4640,3,FALSE)</f>
        <v>环生系</v>
      </c>
      <c r="D216" s="5" t="str">
        <f>VLOOKUP(B216,'教师基础数据'!$B$2:$G4640,4,FALSE)</f>
        <v>专职</v>
      </c>
      <c r="E216" s="5" t="str">
        <f>VLOOKUP(B216,'教师基础数据'!$B$2:$G4640,5,FALSE)</f>
        <v>种植教研室</v>
      </c>
      <c r="F216" s="28">
        <f t="shared" si="6"/>
        <v>2</v>
      </c>
      <c r="G216" s="30">
        <f>(IF(COUNTIF('课表'!$C$148:$C$310,B216)&gt;=2,1,COUNTIF('课表'!$C$148:$C$310,B216))+IF(COUNTIF('课表'!$D$148:$D$310,B216)&gt;=2,1,COUNTIF('课表'!D$148:$D$310,B216))+IF(COUNTIF('课表'!$E$148:$E$310,B216)&gt;=2,1,COUNTIF('课表'!$E$148:$E$310,B216))+IF(COUNTIF('课表'!$F$148:$F$310,B216)&gt;=2,1,COUNTIF('课表'!$F$148:$F$310,B216)))*2</f>
        <v>2</v>
      </c>
      <c r="H216" s="30">
        <f>(IF(COUNTIF('课表'!$G$148:$G$310,B216)&gt;=2,1,COUNTIF('课表'!$G$148:$G$310,B216))+IF(COUNTIF('课表'!$H$148:$H$310,B216)&gt;=2,1,COUNTIF('课表'!$H$148:$H$310,B216))+IF(COUNTIF('课表'!$I$148:$I$310,B216)&gt;=2,1,COUNTIF('课表'!$I$148:$I$310,B216))+IF(COUNTIF('课表'!$J$148:$J$310,B216)&gt;=2,1,COUNTIF('课表'!$J$148:$J$310,B216)))*2</f>
        <v>2</v>
      </c>
      <c r="I216" s="34">
        <f>(IF(COUNTIF('课表'!$K$148:$K$310,B216)&gt;=2,1,COUNTIF('课表'!$K$148:$K$310,B216))+IF(COUNTIF('课表'!$L$148:$L$310,B216)&gt;=2,1,COUNTIF('课表'!$L$148:$L$310,B216))+IF(COUNTIF('课表'!$M$148:$M$310,B216)&gt;=2,1,COUNTIF('课表'!$M$148:$M$310,B216))+IF(COUNTIF('课表'!$N$148:$N$310,B216)&gt;=2,1,COUNTIF('课表'!$N$148:$N$310,B216)))*2</f>
        <v>0</v>
      </c>
      <c r="J216" s="30">
        <f>(IF(COUNTIF('课表'!$O$148:$O$310,B216)&gt;=2,1,COUNTIF('课表'!$O$148:$O$310,B216))+IF(COUNTIF('课表'!$P$148:$P$310,B216)&gt;=2,1,COUNTIF('课表'!$P$148:$P$310,B216))+IF(COUNTIF('课表'!$Q$148:$Q$310,B216)&gt;=2,1,COUNTIF('课表'!$Q$148:$Q$310,B216))+IF(COUNTIF('课表'!$R$148:$R$310,B216)&gt;=2,1,COUNTIF('课表'!$R$148:$R$310,B216)))*2</f>
        <v>0</v>
      </c>
      <c r="K216" s="30">
        <f>(IF(COUNTIF('课表'!$S$148:$S$310,B216)&gt;=2,1,COUNTIF('课表'!$S$148:$S$310,B216))+IF(COUNTIF('课表'!$T$148:$T$310,B216)&gt;=2,1,COUNTIF('课表'!$T$148:$T$310,B216)))*2</f>
        <v>0</v>
      </c>
      <c r="L216" s="30">
        <f>(IF(COUNTIF('课表'!$U$148:$U$310,B216)&gt;=2,1,COUNTIF('课表'!$U$148:$U$310,B216))+IF(COUNTIF('课表'!$V$148:$V$310,B216)&gt;=2,1,COUNTIF('课表'!$V$148:$V$310,B216))+IF(COUNTIF('课表'!$W$148:$W$310,B216)&gt;=2,1,COUNTIF('课表'!$W$148:$W$310,B216))+IF(COUNTIF('课表'!$X$148:$X$310,B216)&gt;=2,1,COUNTIF('课表'!$X$148:$X$310,B216)))*2</f>
        <v>0</v>
      </c>
      <c r="M216" s="30">
        <f>(IF(COUNTIF('课表'!$Y$148:$Y$310,B216)&gt;=2,1,COUNTIF('课表'!$Y$148:$Y$310,B216))+IF(COUNTIF('课表'!$Z$148:$Z$310,B216)&gt;=2,1,COUNTIF('课表'!$Z$148:$Z$310,B216))+IF(COUNTIF('课表'!$AA$148:$AA$310,B216)&gt;=2,1,COUNTIF('课表'!$AA$148:$AA$310,B216))+IF(COUNTIF('课表'!$AB$148:$AB$310,B216)&gt;=2,1,COUNTIF('课表'!$AB$148:$AB$310,B216)))*2</f>
        <v>0</v>
      </c>
      <c r="N216" s="30">
        <f t="shared" si="7"/>
        <v>4</v>
      </c>
    </row>
    <row r="217" spans="1:14" ht="19.5" customHeight="1">
      <c r="A217" s="28">
        <v>215</v>
      </c>
      <c r="B217" s="29" t="s">
        <v>1101</v>
      </c>
      <c r="C217" s="5" t="str">
        <f>VLOOKUP(B217,'教师基础数据'!$B$2:$G4414,3,FALSE)</f>
        <v>环生系</v>
      </c>
      <c r="D217" s="5" t="str">
        <f>VLOOKUP(B217,'教师基础数据'!$B$2:$G4414,4,FALSE)</f>
        <v>专职</v>
      </c>
      <c r="E217" s="5" t="str">
        <f>VLOOKUP(B217,'教师基础数据'!$B$2:$G4414,5,FALSE)</f>
        <v>种植教研室</v>
      </c>
      <c r="F217" s="28">
        <f t="shared" si="6"/>
        <v>4</v>
      </c>
      <c r="G217" s="30">
        <f>(IF(COUNTIF('课表'!$C$148:$C$310,B217)&gt;=2,1,COUNTIF('课表'!$C$148:$C$310,B217))+IF(COUNTIF('课表'!$D$148:$D$310,B217)&gt;=2,1,COUNTIF('课表'!D$148:$D$310,B217))+IF(COUNTIF('课表'!$E$148:$E$310,B217)&gt;=2,1,COUNTIF('课表'!$E$148:$E$310,B217))+IF(COUNTIF('课表'!$F$148:$F$310,B217)&gt;=2,1,COUNTIF('课表'!$F$148:$F$310,B217)))*2</f>
        <v>6</v>
      </c>
      <c r="H217" s="30">
        <f>(IF(COUNTIF('课表'!$G$148:$G$310,B217)&gt;=2,1,COUNTIF('课表'!$G$148:$G$310,B217))+IF(COUNTIF('课表'!$H$148:$H$310,B217)&gt;=2,1,COUNTIF('课表'!$H$148:$H$310,B217))+IF(COUNTIF('课表'!$I$148:$I$310,B217)&gt;=2,1,COUNTIF('课表'!$I$148:$I$310,B217))+IF(COUNTIF('课表'!$J$148:$J$310,B217)&gt;=2,1,COUNTIF('课表'!$J$148:$J$310,B217)))*2</f>
        <v>4</v>
      </c>
      <c r="I217" s="34">
        <f>(IF(COUNTIF('课表'!$K$148:$K$310,B217)&gt;=2,1,COUNTIF('课表'!$K$148:$K$310,B217))+IF(COUNTIF('课表'!$L$148:$L$310,B217)&gt;=2,1,COUNTIF('课表'!$L$148:$L$310,B217))+IF(COUNTIF('课表'!$M$148:$M$310,B217)&gt;=2,1,COUNTIF('课表'!$M$148:$M$310,B217))+IF(COUNTIF('课表'!$N$148:$N$310,B217)&gt;=2,1,COUNTIF('课表'!$N$148:$N$310,B217)))*2</f>
        <v>4</v>
      </c>
      <c r="J217" s="30">
        <f>(IF(COUNTIF('课表'!$O$148:$O$310,B217)&gt;=2,1,COUNTIF('课表'!$O$148:$O$310,B217))+IF(COUNTIF('课表'!$P$148:$P$310,B217)&gt;=2,1,COUNTIF('课表'!$P$148:$P$310,B217))+IF(COUNTIF('课表'!$Q$148:$Q$310,B217)&gt;=2,1,COUNTIF('课表'!$Q$148:$Q$310,B217))+IF(COUNTIF('课表'!$R$148:$R$310,B217)&gt;=2,1,COUNTIF('课表'!$R$148:$R$310,B217)))*2</f>
        <v>0</v>
      </c>
      <c r="K217" s="30">
        <f>(IF(COUNTIF('课表'!$S$148:$S$310,B217)&gt;=2,1,COUNTIF('课表'!$S$148:$S$310,B217))+IF(COUNTIF('课表'!$T$148:$T$310,B217)&gt;=2,1,COUNTIF('课表'!$T$148:$T$310,B217)))*2</f>
        <v>4</v>
      </c>
      <c r="L217" s="30">
        <f>(IF(COUNTIF('课表'!$U$148:$U$310,B217)&gt;=2,1,COUNTIF('课表'!$U$148:$U$310,B217))+IF(COUNTIF('课表'!$V$148:$V$310,B217)&gt;=2,1,COUNTIF('课表'!$V$148:$V$310,B217))+IF(COUNTIF('课表'!$W$148:$W$310,B217)&gt;=2,1,COUNTIF('课表'!$W$148:$W$310,B217))+IF(COUNTIF('课表'!$X$148:$X$310,B217)&gt;=2,1,COUNTIF('课表'!$X$148:$X$310,B217)))*2</f>
        <v>0</v>
      </c>
      <c r="M217" s="30">
        <f>(IF(COUNTIF('课表'!$Y$148:$Y$310,B217)&gt;=2,1,COUNTIF('课表'!$Y$148:$Y$310,B217))+IF(COUNTIF('课表'!$Z$148:$Z$310,B217)&gt;=2,1,COUNTIF('课表'!$Z$148:$Z$310,B217))+IF(COUNTIF('课表'!$AA$148:$AA$310,B217)&gt;=2,1,COUNTIF('课表'!$AA$148:$AA$310,B217))+IF(COUNTIF('课表'!$AB$148:$AB$310,B217)&gt;=2,1,COUNTIF('课表'!$AB$148:$AB$310,B217)))*2</f>
        <v>0</v>
      </c>
      <c r="N217" s="30">
        <f t="shared" si="7"/>
        <v>18</v>
      </c>
    </row>
    <row r="218" spans="1:14" ht="19.5" customHeight="1">
      <c r="A218" s="28">
        <v>216</v>
      </c>
      <c r="B218" s="29" t="s">
        <v>1637</v>
      </c>
      <c r="C218" s="5" t="str">
        <f>VLOOKUP(B218,'教师基础数据'!$B$2:$G4745,3,FALSE)</f>
        <v>环生系</v>
      </c>
      <c r="D218" s="5" t="str">
        <f>VLOOKUP(B218,'教师基础数据'!$B$2:$G4745,4,FALSE)</f>
        <v>专职</v>
      </c>
      <c r="E218" s="5" t="str">
        <f>VLOOKUP(B218,'教师基础数据'!$B$2:$G4745,5,FALSE)</f>
        <v>种植教研室</v>
      </c>
      <c r="F218" s="28">
        <f t="shared" si="6"/>
        <v>0</v>
      </c>
      <c r="G218" s="30">
        <f>(IF(COUNTIF('课表'!$C$148:$C$310,B218)&gt;=2,1,COUNTIF('课表'!$C$148:$C$310,B218))+IF(COUNTIF('课表'!$D$148:$D$310,B218)&gt;=2,1,COUNTIF('课表'!D$148:$D$310,B218))+IF(COUNTIF('课表'!$E$148:$E$310,B218)&gt;=2,1,COUNTIF('课表'!$E$148:$E$310,B218))+IF(COUNTIF('课表'!$F$148:$F$310,B218)&gt;=2,1,COUNTIF('课表'!$F$148:$F$310,B218)))*2</f>
        <v>0</v>
      </c>
      <c r="H218" s="30">
        <f>(IF(COUNTIF('课表'!$G$148:$G$310,B218)&gt;=2,1,COUNTIF('课表'!$G$148:$G$310,B218))+IF(COUNTIF('课表'!$H$148:$H$310,B218)&gt;=2,1,COUNTIF('课表'!$H$148:$H$310,B218))+IF(COUNTIF('课表'!$I$148:$I$310,B218)&gt;=2,1,COUNTIF('课表'!$I$148:$I$310,B218))+IF(COUNTIF('课表'!$J$148:$J$310,B218)&gt;=2,1,COUNTIF('课表'!$J$148:$J$310,B218)))*2</f>
        <v>0</v>
      </c>
      <c r="I218" s="34">
        <f>(IF(COUNTIF('课表'!$K$148:$K$310,B218)&gt;=2,1,COUNTIF('课表'!$K$148:$K$310,B218))+IF(COUNTIF('课表'!$L$148:$L$310,B218)&gt;=2,1,COUNTIF('课表'!$L$148:$L$310,B218))+IF(COUNTIF('课表'!$M$148:$M$310,B218)&gt;=2,1,COUNTIF('课表'!$M$148:$M$310,B218))+IF(COUNTIF('课表'!$N$148:$N$310,B218)&gt;=2,1,COUNTIF('课表'!$N$148:$N$310,B218)))*2</f>
        <v>0</v>
      </c>
      <c r="J218" s="30">
        <f>(IF(COUNTIF('课表'!$O$148:$O$310,B218)&gt;=2,1,COUNTIF('课表'!$O$148:$O$310,B218))+IF(COUNTIF('课表'!$P$148:$P$310,B218)&gt;=2,1,COUNTIF('课表'!$P$148:$P$310,B218))+IF(COUNTIF('课表'!$Q$148:$Q$310,B218)&gt;=2,1,COUNTIF('课表'!$Q$148:$Q$310,B218))+IF(COUNTIF('课表'!$R$148:$R$310,B218)&gt;=2,1,COUNTIF('课表'!$R$148:$R$310,B218)))*2</f>
        <v>0</v>
      </c>
      <c r="K218" s="30">
        <f>(IF(COUNTIF('课表'!$S$148:$S$310,B218)&gt;=2,1,COUNTIF('课表'!$S$148:$S$310,B218))+IF(COUNTIF('课表'!$T$148:$T$310,B218)&gt;=2,1,COUNTIF('课表'!$T$148:$T$310,B218)))*2</f>
        <v>0</v>
      </c>
      <c r="L218" s="30">
        <f>(IF(COUNTIF('课表'!$U$148:$U$310,B218)&gt;=2,1,COUNTIF('课表'!$U$148:$U$310,B218))+IF(COUNTIF('课表'!$V$148:$V$310,B218)&gt;=2,1,COUNTIF('课表'!$V$148:$V$310,B218))+IF(COUNTIF('课表'!$W$148:$W$310,B218)&gt;=2,1,COUNTIF('课表'!$W$148:$W$310,B218))+IF(COUNTIF('课表'!$X$148:$X$310,B218)&gt;=2,1,COUNTIF('课表'!$X$148:$X$310,B218)))*2</f>
        <v>0</v>
      </c>
      <c r="M218" s="30">
        <f>(IF(COUNTIF('课表'!$Y$148:$Y$310,B218)&gt;=2,1,COUNTIF('课表'!$Y$148:$Y$310,B218))+IF(COUNTIF('课表'!$Z$148:$Z$310,B218)&gt;=2,1,COUNTIF('课表'!$Z$148:$Z$310,B218))+IF(COUNTIF('课表'!$AA$148:$AA$310,B218)&gt;=2,1,COUNTIF('课表'!$AA$148:$AA$310,B218))+IF(COUNTIF('课表'!$AB$148:$AB$310,B218)&gt;=2,1,COUNTIF('课表'!$AB$148:$AB$310,B218)))*2</f>
        <v>0</v>
      </c>
      <c r="N218" s="30">
        <f t="shared" si="7"/>
        <v>0</v>
      </c>
    </row>
    <row r="219" spans="1:14" ht="19.5" customHeight="1">
      <c r="A219" s="28">
        <v>217</v>
      </c>
      <c r="B219" s="29" t="s">
        <v>1248</v>
      </c>
      <c r="C219" s="5" t="str">
        <f>VLOOKUP(B219,'教师基础数据'!$B$2:$G4621,3,FALSE)</f>
        <v>环生系</v>
      </c>
      <c r="D219" s="5" t="str">
        <f>VLOOKUP(B219,'教师基础数据'!$B$2:$G4621,4,FALSE)</f>
        <v>兼职</v>
      </c>
      <c r="E219" s="5" t="str">
        <f>VLOOKUP(B219,'教师基础数据'!$B$2:$G4621,5,FALSE)</f>
        <v>种植教研室</v>
      </c>
      <c r="F219" s="28">
        <f t="shared" si="6"/>
        <v>3</v>
      </c>
      <c r="G219" s="30">
        <f>(IF(COUNTIF('课表'!$C$148:$C$310,B219)&gt;=2,1,COUNTIF('课表'!$C$148:$C$310,B219))+IF(COUNTIF('课表'!$D$148:$D$310,B219)&gt;=2,1,COUNTIF('课表'!D$148:$D$310,B219))+IF(COUNTIF('课表'!$E$148:$E$310,B219)&gt;=2,1,COUNTIF('课表'!$E$148:$E$310,B219))+IF(COUNTIF('课表'!$F$148:$F$310,B219)&gt;=2,1,COUNTIF('课表'!$F$148:$F$310,B219)))*2</f>
        <v>4</v>
      </c>
      <c r="H219" s="30">
        <f>(IF(COUNTIF('课表'!$G$148:$G$310,B219)&gt;=2,1,COUNTIF('课表'!$G$148:$G$310,B219))+IF(COUNTIF('课表'!$H$148:$H$310,B219)&gt;=2,1,COUNTIF('课表'!$H$148:$H$310,B219))+IF(COUNTIF('课表'!$I$148:$I$310,B219)&gt;=2,1,COUNTIF('课表'!$I$148:$I$310,B219))+IF(COUNTIF('课表'!$J$148:$J$310,B219)&gt;=2,1,COUNTIF('课表'!$J$148:$J$310,B219)))*2</f>
        <v>2</v>
      </c>
      <c r="I219" s="34">
        <f>(IF(COUNTIF('课表'!$K$148:$K$310,B219)&gt;=2,1,COUNTIF('课表'!$K$148:$K$310,B219))+IF(COUNTIF('课表'!$L$148:$L$310,B219)&gt;=2,1,COUNTIF('课表'!$L$148:$L$310,B219))+IF(COUNTIF('课表'!$M$148:$M$310,B219)&gt;=2,1,COUNTIF('课表'!$M$148:$M$310,B219))+IF(COUNTIF('课表'!$N$148:$N$310,B219)&gt;=2,1,COUNTIF('课表'!$N$148:$N$310,B219)))*2</f>
        <v>4</v>
      </c>
      <c r="J219" s="30">
        <f>(IF(COUNTIF('课表'!$O$148:$O$310,B219)&gt;=2,1,COUNTIF('课表'!$O$148:$O$310,B219))+IF(COUNTIF('课表'!$P$148:$P$310,B219)&gt;=2,1,COUNTIF('课表'!$P$148:$P$310,B219))+IF(COUNTIF('课表'!$Q$148:$Q$310,B219)&gt;=2,1,COUNTIF('课表'!$Q$148:$Q$310,B219))+IF(COUNTIF('课表'!$R$148:$R$310,B219)&gt;=2,1,COUNTIF('课表'!$R$148:$R$310,B219)))*2</f>
        <v>0</v>
      </c>
      <c r="K219" s="30">
        <f>(IF(COUNTIF('课表'!$S$148:$S$310,B219)&gt;=2,1,COUNTIF('课表'!$S$148:$S$310,B219))+IF(COUNTIF('课表'!$T$148:$T$310,B219)&gt;=2,1,COUNTIF('课表'!$T$148:$T$310,B219)))*2</f>
        <v>0</v>
      </c>
      <c r="L219" s="30">
        <f>(IF(COUNTIF('课表'!$U$148:$U$310,B219)&gt;=2,1,COUNTIF('课表'!$U$148:$U$310,B219))+IF(COUNTIF('课表'!$V$148:$V$310,B219)&gt;=2,1,COUNTIF('课表'!$V$148:$V$310,B219))+IF(COUNTIF('课表'!$W$148:$W$310,B219)&gt;=2,1,COUNTIF('课表'!$W$148:$W$310,B219))+IF(COUNTIF('课表'!$X$148:$X$310,B219)&gt;=2,1,COUNTIF('课表'!$X$148:$X$310,B219)))*2</f>
        <v>0</v>
      </c>
      <c r="M219" s="30">
        <f>(IF(COUNTIF('课表'!$Y$148:$Y$310,B219)&gt;=2,1,COUNTIF('课表'!$Y$148:$Y$310,B219))+IF(COUNTIF('课表'!$Z$148:$Z$310,B219)&gt;=2,1,COUNTIF('课表'!$Z$148:$Z$310,B219))+IF(COUNTIF('课表'!$AA$148:$AA$310,B219)&gt;=2,1,COUNTIF('课表'!$AA$148:$AA$310,B219))+IF(COUNTIF('课表'!$AB$148:$AB$310,B219)&gt;=2,1,COUNTIF('课表'!$AB$148:$AB$310,B219)))*2</f>
        <v>0</v>
      </c>
      <c r="N219" s="30">
        <f t="shared" si="7"/>
        <v>10</v>
      </c>
    </row>
    <row r="220" spans="1:14" ht="19.5" customHeight="1">
      <c r="A220" s="28">
        <v>218</v>
      </c>
      <c r="B220" s="29" t="s">
        <v>1140</v>
      </c>
      <c r="C220" s="5" t="str">
        <f>VLOOKUP(B220,'教师基础数据'!$B$2:$G4722,3,FALSE)</f>
        <v>环生系</v>
      </c>
      <c r="D220" s="5" t="str">
        <f>VLOOKUP(B220,'教师基础数据'!$B$2:$G4722,4,FALSE)</f>
        <v>兼职</v>
      </c>
      <c r="E220" s="5" t="str">
        <f>VLOOKUP(B220,'教师基础数据'!$B$2:$G4722,5,FALSE)</f>
        <v>种植教研室</v>
      </c>
      <c r="F220" s="28">
        <f t="shared" si="6"/>
        <v>5</v>
      </c>
      <c r="G220" s="30">
        <f>(IF(COUNTIF('课表'!$C$148:$C$310,B220)&gt;=2,1,COUNTIF('课表'!$C$148:$C$310,B220))+IF(COUNTIF('课表'!$D$148:$D$310,B220)&gt;=2,1,COUNTIF('课表'!D$148:$D$310,B220))+IF(COUNTIF('课表'!$E$148:$E$310,B220)&gt;=2,1,COUNTIF('课表'!$E$148:$E$310,B220))+IF(COUNTIF('课表'!$F$148:$F$310,B220)&gt;=2,1,COUNTIF('课表'!$F$148:$F$310,B220)))*2</f>
        <v>4</v>
      </c>
      <c r="H220" s="30">
        <f>(IF(COUNTIF('课表'!$G$148:$G$310,B220)&gt;=2,1,COUNTIF('课表'!$G$148:$G$310,B220))+IF(COUNTIF('课表'!$H$148:$H$310,B220)&gt;=2,1,COUNTIF('课表'!$H$148:$H$310,B220))+IF(COUNTIF('课表'!$I$148:$I$310,B220)&gt;=2,1,COUNTIF('课表'!$I$148:$I$310,B220))+IF(COUNTIF('课表'!$J$148:$J$310,B220)&gt;=2,1,COUNTIF('课表'!$J$148:$J$310,B220)))*2</f>
        <v>4</v>
      </c>
      <c r="I220" s="34">
        <f>(IF(COUNTIF('课表'!$K$148:$K$310,B220)&gt;=2,1,COUNTIF('课表'!$K$148:$K$310,B220))+IF(COUNTIF('课表'!$L$148:$L$310,B220)&gt;=2,1,COUNTIF('课表'!$L$148:$L$310,B220))+IF(COUNTIF('课表'!$M$148:$M$310,B220)&gt;=2,1,COUNTIF('课表'!$M$148:$M$310,B220))+IF(COUNTIF('课表'!$N$148:$N$310,B220)&gt;=2,1,COUNTIF('课表'!$N$148:$N$310,B220)))*2</f>
        <v>4</v>
      </c>
      <c r="J220" s="30">
        <f>(IF(COUNTIF('课表'!$O$148:$O$310,B220)&gt;=2,1,COUNTIF('课表'!$O$148:$O$310,B220))+IF(COUNTIF('课表'!$P$148:$P$310,B220)&gt;=2,1,COUNTIF('课表'!$P$148:$P$310,B220))+IF(COUNTIF('课表'!$Q$148:$Q$310,B220)&gt;=2,1,COUNTIF('课表'!$Q$148:$Q$310,B220))+IF(COUNTIF('课表'!$R$148:$R$310,B220)&gt;=2,1,COUNTIF('课表'!$R$148:$R$310,B220)))*2</f>
        <v>4</v>
      </c>
      <c r="K220" s="30">
        <f>(IF(COUNTIF('课表'!$S$148:$S$310,B220)&gt;=2,1,COUNTIF('课表'!$S$148:$S$310,B220))+IF(COUNTIF('课表'!$T$148:$T$310,B220)&gt;=2,1,COUNTIF('课表'!$T$148:$T$310,B220)))*2</f>
        <v>0</v>
      </c>
      <c r="L220" s="30">
        <f>(IF(COUNTIF('课表'!$U$148:$U$310,B220)&gt;=2,1,COUNTIF('课表'!$U$148:$U$310,B220))+IF(COUNTIF('课表'!$V$148:$V$310,B220)&gt;=2,1,COUNTIF('课表'!$V$148:$V$310,B220))+IF(COUNTIF('课表'!$W$148:$W$310,B220)&gt;=2,1,COUNTIF('课表'!$W$148:$W$310,B220))+IF(COUNTIF('课表'!$X$148:$X$310,B220)&gt;=2,1,COUNTIF('课表'!$X$148:$X$310,B220)))*2</f>
        <v>4</v>
      </c>
      <c r="M220" s="30">
        <f>(IF(COUNTIF('课表'!$Y$148:$Y$310,B220)&gt;=2,1,COUNTIF('课表'!$Y$148:$Y$310,B220))+IF(COUNTIF('课表'!$Z$148:$Z$310,B220)&gt;=2,1,COUNTIF('课表'!$Z$148:$Z$310,B220))+IF(COUNTIF('课表'!$AA$148:$AA$310,B220)&gt;=2,1,COUNTIF('课表'!$AA$148:$AA$310,B220))+IF(COUNTIF('课表'!$AB$148:$AB$310,B220)&gt;=2,1,COUNTIF('课表'!$AB$148:$AB$310,B220)))*2</f>
        <v>0</v>
      </c>
      <c r="N220" s="30">
        <f t="shared" si="7"/>
        <v>20</v>
      </c>
    </row>
    <row r="221" spans="1:14" ht="19.5" customHeight="1">
      <c r="A221" s="28">
        <v>219</v>
      </c>
      <c r="B221" s="29" t="s">
        <v>1638</v>
      </c>
      <c r="C221" s="5" t="str">
        <f>VLOOKUP(B221,'教师基础数据'!$B$2:$G4680,3,FALSE)</f>
        <v>环生系</v>
      </c>
      <c r="D221" s="5" t="str">
        <f>VLOOKUP(B221,'教师基础数据'!$B$2:$G4680,4,FALSE)</f>
        <v>兼职</v>
      </c>
      <c r="E221" s="5" t="str">
        <f>VLOOKUP(B221,'教师基础数据'!$B$2:$G4680,5,FALSE)</f>
        <v>种植教研室</v>
      </c>
      <c r="F221" s="28">
        <f t="shared" si="6"/>
        <v>0</v>
      </c>
      <c r="G221" s="30">
        <f>(IF(COUNTIF('课表'!$C$148:$C$310,B221)&gt;=2,1,COUNTIF('课表'!$C$148:$C$310,B221))+IF(COUNTIF('课表'!$D$148:$D$310,B221)&gt;=2,1,COUNTIF('课表'!D$148:$D$310,B221))+IF(COUNTIF('课表'!$E$148:$E$310,B221)&gt;=2,1,COUNTIF('课表'!$E$148:$E$310,B221))+IF(COUNTIF('课表'!$F$148:$F$310,B221)&gt;=2,1,COUNTIF('课表'!$F$148:$F$310,B221)))*2</f>
        <v>0</v>
      </c>
      <c r="H221" s="30">
        <f>(IF(COUNTIF('课表'!$G$148:$G$310,B221)&gt;=2,1,COUNTIF('课表'!$G$148:$G$310,B221))+IF(COUNTIF('课表'!$H$148:$H$310,B221)&gt;=2,1,COUNTIF('课表'!$H$148:$H$310,B221))+IF(COUNTIF('课表'!$I$148:$I$310,B221)&gt;=2,1,COUNTIF('课表'!$I$148:$I$310,B221))+IF(COUNTIF('课表'!$J$148:$J$310,B221)&gt;=2,1,COUNTIF('课表'!$J$148:$J$310,B221)))*2</f>
        <v>0</v>
      </c>
      <c r="I221" s="34">
        <f>(IF(COUNTIF('课表'!$K$148:$K$310,B221)&gt;=2,1,COUNTIF('课表'!$K$148:$K$310,B221))+IF(COUNTIF('课表'!$L$148:$L$310,B221)&gt;=2,1,COUNTIF('课表'!$L$148:$L$310,B221))+IF(COUNTIF('课表'!$M$148:$M$310,B221)&gt;=2,1,COUNTIF('课表'!$M$148:$M$310,B221))+IF(COUNTIF('课表'!$N$148:$N$310,B221)&gt;=2,1,COUNTIF('课表'!$N$148:$N$310,B221)))*2</f>
        <v>0</v>
      </c>
      <c r="J221" s="30">
        <f>(IF(COUNTIF('课表'!$O$148:$O$310,B221)&gt;=2,1,COUNTIF('课表'!$O$148:$O$310,B221))+IF(COUNTIF('课表'!$P$148:$P$310,B221)&gt;=2,1,COUNTIF('课表'!$P$148:$P$310,B221))+IF(COUNTIF('课表'!$Q$148:$Q$310,B221)&gt;=2,1,COUNTIF('课表'!$Q$148:$Q$310,B221))+IF(COUNTIF('课表'!$R$148:$R$310,B221)&gt;=2,1,COUNTIF('课表'!$R$148:$R$310,B221)))*2</f>
        <v>0</v>
      </c>
      <c r="K221" s="30">
        <f>(IF(COUNTIF('课表'!$S$148:$S$310,B221)&gt;=2,1,COUNTIF('课表'!$S$148:$S$310,B221))+IF(COUNTIF('课表'!$T$148:$T$310,B221)&gt;=2,1,COUNTIF('课表'!$T$148:$T$310,B221)))*2</f>
        <v>0</v>
      </c>
      <c r="L221" s="30">
        <f>(IF(COUNTIF('课表'!$U$148:$U$310,B221)&gt;=2,1,COUNTIF('课表'!$U$148:$U$310,B221))+IF(COUNTIF('课表'!$V$148:$V$310,B221)&gt;=2,1,COUNTIF('课表'!$V$148:$V$310,B221))+IF(COUNTIF('课表'!$W$148:$W$310,B221)&gt;=2,1,COUNTIF('课表'!$W$148:$W$310,B221))+IF(COUNTIF('课表'!$X$148:$X$310,B221)&gt;=2,1,COUNTIF('课表'!$X$148:$X$310,B221)))*2</f>
        <v>0</v>
      </c>
      <c r="M221" s="30">
        <f>(IF(COUNTIF('课表'!$Y$148:$Y$310,B221)&gt;=2,1,COUNTIF('课表'!$Y$148:$Y$310,B221))+IF(COUNTIF('课表'!$Z$148:$Z$310,B221)&gt;=2,1,COUNTIF('课表'!$Z$148:$Z$310,B221))+IF(COUNTIF('课表'!$AA$148:$AA$310,B221)&gt;=2,1,COUNTIF('课表'!$AA$148:$AA$310,B221))+IF(COUNTIF('课表'!$AB$148:$AB$310,B221)&gt;=2,1,COUNTIF('课表'!$AB$148:$AB$310,B221)))*2</f>
        <v>0</v>
      </c>
      <c r="N221" s="30">
        <f t="shared" si="7"/>
        <v>0</v>
      </c>
    </row>
    <row r="222" spans="1:14" ht="19.5" customHeight="1">
      <c r="A222" s="28">
        <v>220</v>
      </c>
      <c r="B222" s="29" t="s">
        <v>1251</v>
      </c>
      <c r="C222" s="5" t="str">
        <f>VLOOKUP(B222,'教师基础数据'!$B$2:$G4490,3,FALSE)</f>
        <v>环生系</v>
      </c>
      <c r="D222" s="5" t="str">
        <f>VLOOKUP(B222,'教师基础数据'!$B$2:$G4717,4,FALSE)</f>
        <v>兼职</v>
      </c>
      <c r="E222" s="5" t="str">
        <f>VLOOKUP(B222,'教师基础数据'!$B$2:$G4467,5,FALSE)</f>
        <v>种植教研室</v>
      </c>
      <c r="F222" s="28">
        <f t="shared" si="6"/>
        <v>3</v>
      </c>
      <c r="G222" s="30">
        <f>(IF(COUNTIF('课表'!$C$148:$C$310,B222)&gt;=2,1,COUNTIF('课表'!$C$148:$C$310,B222))+IF(COUNTIF('课表'!$D$148:$D$310,B222)&gt;=2,1,COUNTIF('课表'!D$148:$D$310,B222))+IF(COUNTIF('课表'!$E$148:$E$310,B222)&gt;=2,1,COUNTIF('课表'!$E$148:$E$310,B222))+IF(COUNTIF('课表'!$F$148:$F$310,B222)&gt;=2,1,COUNTIF('课表'!$F$148:$F$310,B222)))*2</f>
        <v>0</v>
      </c>
      <c r="H222" s="30">
        <f>(IF(COUNTIF('课表'!$G$148:$G$310,B222)&gt;=2,1,COUNTIF('课表'!$G$148:$G$310,B222))+IF(COUNTIF('课表'!$H$148:$H$310,B222)&gt;=2,1,COUNTIF('课表'!$H$148:$H$310,B222))+IF(COUNTIF('课表'!$I$148:$I$310,B222)&gt;=2,1,COUNTIF('课表'!$I$148:$I$310,B222))+IF(COUNTIF('课表'!$J$148:$J$310,B222)&gt;=2,1,COUNTIF('课表'!$J$148:$J$310,B222)))*2</f>
        <v>4</v>
      </c>
      <c r="I222" s="34">
        <f>(IF(COUNTIF('课表'!$K$148:$K$310,B222)&gt;=2,1,COUNTIF('课表'!$K$148:$K$310,B222))+IF(COUNTIF('课表'!$L$148:$L$310,B222)&gt;=2,1,COUNTIF('课表'!$L$148:$L$310,B222))+IF(COUNTIF('课表'!$M$148:$M$310,B222)&gt;=2,1,COUNTIF('课表'!$M$148:$M$310,B222))+IF(COUNTIF('课表'!$N$148:$N$310,B222)&gt;=2,1,COUNTIF('课表'!$N$148:$N$310,B222)))*2</f>
        <v>0</v>
      </c>
      <c r="J222" s="30">
        <f>(IF(COUNTIF('课表'!$O$148:$O$310,B222)&gt;=2,1,COUNTIF('课表'!$O$148:$O$310,B222))+IF(COUNTIF('课表'!$P$148:$P$310,B222)&gt;=2,1,COUNTIF('课表'!$P$148:$P$310,B222))+IF(COUNTIF('课表'!$Q$148:$Q$310,B222)&gt;=2,1,COUNTIF('课表'!$Q$148:$Q$310,B222))+IF(COUNTIF('课表'!$R$148:$R$310,B222)&gt;=2,1,COUNTIF('课表'!$R$148:$R$310,B222)))*2</f>
        <v>4</v>
      </c>
      <c r="K222" s="30">
        <f>(IF(COUNTIF('课表'!$S$148:$S$310,B222)&gt;=2,1,COUNTIF('课表'!$S$148:$S$310,B222))+IF(COUNTIF('课表'!$T$148:$T$310,B222)&gt;=2,1,COUNTIF('课表'!$T$148:$T$310,B222)))*2</f>
        <v>4</v>
      </c>
      <c r="L222" s="30">
        <f>(IF(COUNTIF('课表'!$U$148:$U$310,B222)&gt;=2,1,COUNTIF('课表'!$U$148:$U$310,B222))+IF(COUNTIF('课表'!$V$148:$V$310,B222)&gt;=2,1,COUNTIF('课表'!$V$148:$V$310,B222))+IF(COUNTIF('课表'!$W$148:$W$310,B222)&gt;=2,1,COUNTIF('课表'!$W$148:$W$310,B222))+IF(COUNTIF('课表'!$X$148:$X$310,B222)&gt;=2,1,COUNTIF('课表'!$X$148:$X$310,B222)))*2</f>
        <v>0</v>
      </c>
      <c r="M222" s="30">
        <f>(IF(COUNTIF('课表'!$Y$148:$Y$310,B222)&gt;=2,1,COUNTIF('课表'!$Y$148:$Y$310,B222))+IF(COUNTIF('课表'!$Z$148:$Z$310,B222)&gt;=2,1,COUNTIF('课表'!$Z$148:$Z$310,B222))+IF(COUNTIF('课表'!$AA$148:$AA$310,B222)&gt;=2,1,COUNTIF('课表'!$AA$148:$AA$310,B222))+IF(COUNTIF('课表'!$AB$148:$AB$310,B222)&gt;=2,1,COUNTIF('课表'!$AB$148:$AB$310,B222)))*2</f>
        <v>0</v>
      </c>
      <c r="N222" s="30">
        <f t="shared" si="7"/>
        <v>12</v>
      </c>
    </row>
    <row r="223" spans="1:14" ht="19.5" customHeight="1">
      <c r="A223" s="28">
        <v>221</v>
      </c>
      <c r="B223" s="29" t="s">
        <v>1040</v>
      </c>
      <c r="C223" s="5" t="str">
        <f>VLOOKUP(B223,'教师基础数据'!$B$2:$G4596,3,FALSE)</f>
        <v>环生系</v>
      </c>
      <c r="D223" s="5" t="str">
        <f>VLOOKUP(B223,'教师基础数据'!$B$2:$G4596,4,FALSE)</f>
        <v>专职</v>
      </c>
      <c r="E223" s="5" t="str">
        <f>VLOOKUP(B223,'教师基础数据'!$B$2:$G4596,5,FALSE)</f>
        <v>园林教研室</v>
      </c>
      <c r="F223" s="28">
        <f t="shared" si="6"/>
        <v>3</v>
      </c>
      <c r="G223" s="30">
        <f>(IF(COUNTIF('课表'!$C$148:$C$310,B223)&gt;=2,1,COUNTIF('课表'!$C$148:$C$310,B223))+IF(COUNTIF('课表'!$D$148:$D$310,B223)&gt;=2,1,COUNTIF('课表'!D$148:$D$310,B223))+IF(COUNTIF('课表'!$E$148:$E$310,B223)&gt;=2,1,COUNTIF('课表'!$E$148:$E$310,B223))+IF(COUNTIF('课表'!$F$148:$F$310,B223)&gt;=2,1,COUNTIF('课表'!$F$148:$F$310,B223)))*2</f>
        <v>0</v>
      </c>
      <c r="H223" s="30">
        <f>(IF(COUNTIF('课表'!$G$148:$G$310,B223)&gt;=2,1,COUNTIF('课表'!$G$148:$G$310,B223))+IF(COUNTIF('课表'!$H$148:$H$310,B223)&gt;=2,1,COUNTIF('课表'!$H$148:$H$310,B223))+IF(COUNTIF('课表'!$I$148:$I$310,B223)&gt;=2,1,COUNTIF('课表'!$I$148:$I$310,B223))+IF(COUNTIF('课表'!$J$148:$J$310,B223)&gt;=2,1,COUNTIF('课表'!$J$148:$J$310,B223)))*2</f>
        <v>4</v>
      </c>
      <c r="I223" s="34">
        <f>(IF(COUNTIF('课表'!$K$148:$K$310,B223)&gt;=2,1,COUNTIF('课表'!$K$148:$K$310,B223))+IF(COUNTIF('课表'!$L$148:$L$310,B223)&gt;=2,1,COUNTIF('课表'!$L$148:$L$310,B223))+IF(COUNTIF('课表'!$M$148:$M$310,B223)&gt;=2,1,COUNTIF('课表'!$M$148:$M$310,B223))+IF(COUNTIF('课表'!$N$148:$N$310,B223)&gt;=2,1,COUNTIF('课表'!$N$148:$N$310,B223)))*2</f>
        <v>4</v>
      </c>
      <c r="J223" s="30">
        <f>(IF(COUNTIF('课表'!$O$148:$O$310,B223)&gt;=2,1,COUNTIF('课表'!$O$148:$O$310,B223))+IF(COUNTIF('课表'!$P$148:$P$310,B223)&gt;=2,1,COUNTIF('课表'!$P$148:$P$310,B223))+IF(COUNTIF('课表'!$Q$148:$Q$310,B223)&gt;=2,1,COUNTIF('课表'!$Q$148:$Q$310,B223))+IF(COUNTIF('课表'!$R$148:$R$310,B223)&gt;=2,1,COUNTIF('课表'!$R$148:$R$310,B223)))*2</f>
        <v>4</v>
      </c>
      <c r="K223" s="30">
        <f>(IF(COUNTIF('课表'!$S$148:$S$310,B223)&gt;=2,1,COUNTIF('课表'!$S$148:$S$310,B223))+IF(COUNTIF('课表'!$T$148:$T$310,B223)&gt;=2,1,COUNTIF('课表'!$T$148:$T$310,B223)))*2</f>
        <v>0</v>
      </c>
      <c r="L223" s="30">
        <f>(IF(COUNTIF('课表'!$U$148:$U$310,B223)&gt;=2,1,COUNTIF('课表'!$U$148:$U$310,B223))+IF(COUNTIF('课表'!$V$148:$V$310,B223)&gt;=2,1,COUNTIF('课表'!$V$148:$V$310,B223))+IF(COUNTIF('课表'!$W$148:$W$310,B223)&gt;=2,1,COUNTIF('课表'!$W$148:$W$310,B223))+IF(COUNTIF('课表'!$X$148:$X$310,B223)&gt;=2,1,COUNTIF('课表'!$X$148:$X$310,B223)))*2</f>
        <v>0</v>
      </c>
      <c r="M223" s="30">
        <f>(IF(COUNTIF('课表'!$Y$148:$Y$310,B223)&gt;=2,1,COUNTIF('课表'!$Y$148:$Y$310,B223))+IF(COUNTIF('课表'!$Z$148:$Z$310,B223)&gt;=2,1,COUNTIF('课表'!$Z$148:$Z$310,B223))+IF(COUNTIF('课表'!$AA$148:$AA$310,B223)&gt;=2,1,COUNTIF('课表'!$AA$148:$AA$310,B223))+IF(COUNTIF('课表'!$AB$148:$AB$310,B223)&gt;=2,1,COUNTIF('课表'!$AB$148:$AB$310,B223)))*2</f>
        <v>0</v>
      </c>
      <c r="N223" s="30">
        <f t="shared" si="7"/>
        <v>12</v>
      </c>
    </row>
    <row r="224" spans="1:14" ht="19.5" customHeight="1">
      <c r="A224" s="28">
        <v>222</v>
      </c>
      <c r="B224" s="29" t="s">
        <v>1139</v>
      </c>
      <c r="C224" s="5" t="str">
        <f>VLOOKUP(B224,'教师基础数据'!$B$2:$G4435,3,FALSE)</f>
        <v>环生系</v>
      </c>
      <c r="D224" s="5" t="str">
        <f>VLOOKUP(B224,'教师基础数据'!$B$2:$G4435,4,FALSE)</f>
        <v>专职</v>
      </c>
      <c r="E224" s="5" t="str">
        <f>VLOOKUP(B224,'教师基础数据'!$B$2:$G4435,5,FALSE)</f>
        <v>园林教研室</v>
      </c>
      <c r="F224" s="28">
        <f t="shared" si="6"/>
        <v>4</v>
      </c>
      <c r="G224" s="30">
        <f>(IF(COUNTIF('课表'!$C$148:$C$310,B224)&gt;=2,1,COUNTIF('课表'!$C$148:$C$310,B224))+IF(COUNTIF('课表'!$D$148:$D$310,B224)&gt;=2,1,COUNTIF('课表'!D$148:$D$310,B224))+IF(COUNTIF('课表'!$E$148:$E$310,B224)&gt;=2,1,COUNTIF('课表'!$E$148:$E$310,B224))+IF(COUNTIF('课表'!$F$148:$F$310,B224)&gt;=2,1,COUNTIF('课表'!$F$148:$F$310,B224)))*2</f>
        <v>4</v>
      </c>
      <c r="H224" s="30">
        <f>(IF(COUNTIF('课表'!$G$148:$G$310,B224)&gt;=2,1,COUNTIF('课表'!$G$148:$G$310,B224))+IF(COUNTIF('课表'!$H$148:$H$310,B224)&gt;=2,1,COUNTIF('课表'!$H$148:$H$310,B224))+IF(COUNTIF('课表'!$I$148:$I$310,B224)&gt;=2,1,COUNTIF('课表'!$I$148:$I$310,B224))+IF(COUNTIF('课表'!$J$148:$J$310,B224)&gt;=2,1,COUNTIF('课表'!$J$148:$J$310,B224)))*2</f>
        <v>4</v>
      </c>
      <c r="I224" s="34">
        <f>(IF(COUNTIF('课表'!$K$148:$K$310,B224)&gt;=2,1,COUNTIF('课表'!$K$148:$K$310,B224))+IF(COUNTIF('课表'!$L$148:$L$310,B224)&gt;=2,1,COUNTIF('课表'!$L$148:$L$310,B224))+IF(COUNTIF('课表'!$M$148:$M$310,B224)&gt;=2,1,COUNTIF('课表'!$M$148:$M$310,B224))+IF(COUNTIF('课表'!$N$148:$N$310,B224)&gt;=2,1,COUNTIF('课表'!$N$148:$N$310,B224)))*2</f>
        <v>4</v>
      </c>
      <c r="J224" s="30">
        <f>(IF(COUNTIF('课表'!$O$148:$O$310,B224)&gt;=2,1,COUNTIF('课表'!$O$148:$O$310,B224))+IF(COUNTIF('课表'!$P$148:$P$310,B224)&gt;=2,1,COUNTIF('课表'!$P$148:$P$310,B224))+IF(COUNTIF('课表'!$Q$148:$Q$310,B224)&gt;=2,1,COUNTIF('课表'!$Q$148:$Q$310,B224))+IF(COUNTIF('课表'!$R$148:$R$310,B224)&gt;=2,1,COUNTIF('课表'!$R$148:$R$310,B224)))*2</f>
        <v>2</v>
      </c>
      <c r="K224" s="30">
        <f>(IF(COUNTIF('课表'!$S$148:$S$310,B224)&gt;=2,1,COUNTIF('课表'!$S$148:$S$310,B224))+IF(COUNTIF('课表'!$T$148:$T$310,B224)&gt;=2,1,COUNTIF('课表'!$T$148:$T$310,B224)))*2</f>
        <v>0</v>
      </c>
      <c r="L224" s="30">
        <f>(IF(COUNTIF('课表'!$U$148:$U$310,B224)&gt;=2,1,COUNTIF('课表'!$U$148:$U$310,B224))+IF(COUNTIF('课表'!$V$148:$V$310,B224)&gt;=2,1,COUNTIF('课表'!$V$148:$V$310,B224))+IF(COUNTIF('课表'!$W$148:$W$310,B224)&gt;=2,1,COUNTIF('课表'!$W$148:$W$310,B224))+IF(COUNTIF('课表'!$X$148:$X$310,B224)&gt;=2,1,COUNTIF('课表'!$X$148:$X$310,B224)))*2</f>
        <v>0</v>
      </c>
      <c r="M224" s="30">
        <f>(IF(COUNTIF('课表'!$Y$148:$Y$310,B224)&gt;=2,1,COUNTIF('课表'!$Y$148:$Y$310,B224))+IF(COUNTIF('课表'!$Z$148:$Z$310,B224)&gt;=2,1,COUNTIF('课表'!$Z$148:$Z$310,B224))+IF(COUNTIF('课表'!$AA$148:$AA$310,B224)&gt;=2,1,COUNTIF('课表'!$AA$148:$AA$310,B224))+IF(COUNTIF('课表'!$AB$148:$AB$310,B224)&gt;=2,1,COUNTIF('课表'!$AB$148:$AB$310,B224)))*2</f>
        <v>0</v>
      </c>
      <c r="N224" s="30">
        <f t="shared" si="7"/>
        <v>14</v>
      </c>
    </row>
    <row r="225" spans="1:14" ht="19.5" customHeight="1">
      <c r="A225" s="28">
        <v>223</v>
      </c>
      <c r="B225" s="29" t="s">
        <v>1254</v>
      </c>
      <c r="C225" s="5" t="str">
        <f>VLOOKUP(B225,'教师基础数据'!$B$2:$G4467,3,FALSE)</f>
        <v>环生系</v>
      </c>
      <c r="D225" s="5" t="str">
        <f>VLOOKUP(B225,'教师基础数据'!$B$2:$G4467,4,FALSE)</f>
        <v>专职</v>
      </c>
      <c r="E225" s="5" t="str">
        <f>VLOOKUP(B225,'教师基础数据'!$B$2:$G4467,5,FALSE)</f>
        <v>园林教研室</v>
      </c>
      <c r="F225" s="28">
        <f t="shared" si="6"/>
        <v>3</v>
      </c>
      <c r="G225" s="30">
        <f>(IF(COUNTIF('课表'!$C$148:$C$310,B225)&gt;=2,1,COUNTIF('课表'!$C$148:$C$310,B225))+IF(COUNTIF('课表'!$D$148:$D$310,B225)&gt;=2,1,COUNTIF('课表'!D$148:$D$310,B225))+IF(COUNTIF('课表'!$E$148:$E$310,B225)&gt;=2,1,COUNTIF('课表'!$E$148:$E$310,B225))+IF(COUNTIF('课表'!$F$148:$F$310,B225)&gt;=2,1,COUNTIF('课表'!$F$148:$F$310,B225)))*2</f>
        <v>4</v>
      </c>
      <c r="H225" s="30">
        <f>(IF(COUNTIF('课表'!$G$148:$G$310,B225)&gt;=2,1,COUNTIF('课表'!$G$148:$G$310,B225))+IF(COUNTIF('课表'!$H$148:$H$310,B225)&gt;=2,1,COUNTIF('课表'!$H$148:$H$310,B225))+IF(COUNTIF('课表'!$I$148:$I$310,B225)&gt;=2,1,COUNTIF('课表'!$I$148:$I$310,B225))+IF(COUNTIF('课表'!$J$148:$J$310,B225)&gt;=2,1,COUNTIF('课表'!$J$148:$J$310,B225)))*2</f>
        <v>0</v>
      </c>
      <c r="I225" s="34">
        <f>(IF(COUNTIF('课表'!$K$148:$K$310,B225)&gt;=2,1,COUNTIF('课表'!$K$148:$K$310,B225))+IF(COUNTIF('课表'!$L$148:$L$310,B225)&gt;=2,1,COUNTIF('课表'!$L$148:$L$310,B225))+IF(COUNTIF('课表'!$M$148:$M$310,B225)&gt;=2,1,COUNTIF('课表'!$M$148:$M$310,B225))+IF(COUNTIF('课表'!$N$148:$N$310,B225)&gt;=2,1,COUNTIF('课表'!$N$148:$N$310,B225)))*2</f>
        <v>4</v>
      </c>
      <c r="J225" s="30">
        <f>(IF(COUNTIF('课表'!$O$148:$O$310,B225)&gt;=2,1,COUNTIF('课表'!$O$148:$O$310,B225))+IF(COUNTIF('课表'!$P$148:$P$310,B225)&gt;=2,1,COUNTIF('课表'!$P$148:$P$310,B225))+IF(COUNTIF('课表'!$Q$148:$Q$310,B225)&gt;=2,1,COUNTIF('课表'!$Q$148:$Q$310,B225))+IF(COUNTIF('课表'!$R$148:$R$310,B225)&gt;=2,1,COUNTIF('课表'!$R$148:$R$310,B225)))*2</f>
        <v>0</v>
      </c>
      <c r="K225" s="30">
        <f>(IF(COUNTIF('课表'!$S$148:$S$310,B225)&gt;=2,1,COUNTIF('课表'!$S$148:$S$310,B225))+IF(COUNTIF('课表'!$T$148:$T$310,B225)&gt;=2,1,COUNTIF('课表'!$T$148:$T$310,B225)))*2</f>
        <v>4</v>
      </c>
      <c r="L225" s="30">
        <f>(IF(COUNTIF('课表'!$U$148:$U$310,B225)&gt;=2,1,COUNTIF('课表'!$U$148:$U$310,B225))+IF(COUNTIF('课表'!$V$148:$V$310,B225)&gt;=2,1,COUNTIF('课表'!$V$148:$V$310,B225))+IF(COUNTIF('课表'!$W$148:$W$310,B225)&gt;=2,1,COUNTIF('课表'!$W$148:$W$310,B225))+IF(COUNTIF('课表'!$X$148:$X$310,B225)&gt;=2,1,COUNTIF('课表'!$X$148:$X$310,B225)))*2</f>
        <v>0</v>
      </c>
      <c r="M225" s="30">
        <f>(IF(COUNTIF('课表'!$Y$148:$Y$310,B225)&gt;=2,1,COUNTIF('课表'!$Y$148:$Y$310,B225))+IF(COUNTIF('课表'!$Z$148:$Z$310,B225)&gt;=2,1,COUNTIF('课表'!$Z$148:$Z$310,B225))+IF(COUNTIF('课表'!$AA$148:$AA$310,B225)&gt;=2,1,COUNTIF('课表'!$AA$148:$AA$310,B225))+IF(COUNTIF('课表'!$AB$148:$AB$310,B225)&gt;=2,1,COUNTIF('课表'!$AB$148:$AB$310,B225)))*2</f>
        <v>0</v>
      </c>
      <c r="N225" s="30">
        <f t="shared" si="7"/>
        <v>12</v>
      </c>
    </row>
    <row r="226" spans="1:14" ht="19.5" customHeight="1">
      <c r="A226" s="28">
        <v>224</v>
      </c>
      <c r="B226" s="29" t="s">
        <v>1252</v>
      </c>
      <c r="C226" s="5" t="str">
        <f>VLOOKUP(B226,'教师基础数据'!$B$2:$G4396,3,FALSE)</f>
        <v>环生系</v>
      </c>
      <c r="D226" s="5" t="str">
        <f>VLOOKUP(B226,'教师基础数据'!$B$2:$G4396,4,FALSE)</f>
        <v>专职</v>
      </c>
      <c r="E226" s="5" t="str">
        <f>VLOOKUP(B226,'教师基础数据'!$B$2:$G4396,5,FALSE)</f>
        <v>园林教研室</v>
      </c>
      <c r="F226" s="28">
        <f t="shared" si="6"/>
        <v>3</v>
      </c>
      <c r="G226" s="30">
        <f>(IF(COUNTIF('课表'!$C$148:$C$310,B226)&gt;=2,1,COUNTIF('课表'!$C$148:$C$310,B226))+IF(COUNTIF('课表'!$D$148:$D$310,B226)&gt;=2,1,COUNTIF('课表'!D$148:$D$310,B226))+IF(COUNTIF('课表'!$E$148:$E$310,B226)&gt;=2,1,COUNTIF('课表'!$E$148:$E$310,B226))+IF(COUNTIF('课表'!$F$148:$F$310,B226)&gt;=2,1,COUNTIF('课表'!$F$148:$F$310,B226)))*2</f>
        <v>0</v>
      </c>
      <c r="H226" s="30">
        <f>(IF(COUNTIF('课表'!$G$148:$G$310,B226)&gt;=2,1,COUNTIF('课表'!$G$148:$G$310,B226))+IF(COUNTIF('课表'!$H$148:$H$310,B226)&gt;=2,1,COUNTIF('课表'!$H$148:$H$310,B226))+IF(COUNTIF('课表'!$I$148:$I$310,B226)&gt;=2,1,COUNTIF('课表'!$I$148:$I$310,B226))+IF(COUNTIF('课表'!$J$148:$J$310,B226)&gt;=2,1,COUNTIF('课表'!$J$148:$J$310,B226)))*2</f>
        <v>4</v>
      </c>
      <c r="I226" s="34">
        <f>(IF(COUNTIF('课表'!$K$148:$K$310,B226)&gt;=2,1,COUNTIF('课表'!$K$148:$K$310,B226))+IF(COUNTIF('课表'!$L$148:$L$310,B226)&gt;=2,1,COUNTIF('课表'!$L$148:$L$310,B226))+IF(COUNTIF('课表'!$M$148:$M$310,B226)&gt;=2,1,COUNTIF('课表'!$M$148:$M$310,B226))+IF(COUNTIF('课表'!$N$148:$N$310,B226)&gt;=2,1,COUNTIF('课表'!$N$148:$N$310,B226)))*2</f>
        <v>0</v>
      </c>
      <c r="J226" s="30">
        <f>(IF(COUNTIF('课表'!$O$148:$O$310,B226)&gt;=2,1,COUNTIF('课表'!$O$148:$O$310,B226))+IF(COUNTIF('课表'!$P$148:$P$310,B226)&gt;=2,1,COUNTIF('课表'!$P$148:$P$310,B226))+IF(COUNTIF('课表'!$Q$148:$Q$310,B226)&gt;=2,1,COUNTIF('课表'!$Q$148:$Q$310,B226))+IF(COUNTIF('课表'!$R$148:$R$310,B226)&gt;=2,1,COUNTIF('课表'!$R$148:$R$310,B226)))*2</f>
        <v>4</v>
      </c>
      <c r="K226" s="30">
        <f>(IF(COUNTIF('课表'!$S$148:$S$310,B226)&gt;=2,1,COUNTIF('课表'!$S$148:$S$310,B226))+IF(COUNTIF('课表'!$T$148:$T$310,B226)&gt;=2,1,COUNTIF('课表'!$T$148:$T$310,B226)))*2</f>
        <v>4</v>
      </c>
      <c r="L226" s="30">
        <f>(IF(COUNTIF('课表'!$U$148:$U$310,B226)&gt;=2,1,COUNTIF('课表'!$U$148:$U$310,B226))+IF(COUNTIF('课表'!$V$148:$V$310,B226)&gt;=2,1,COUNTIF('课表'!$V$148:$V$310,B226))+IF(COUNTIF('课表'!$W$148:$W$310,B226)&gt;=2,1,COUNTIF('课表'!$W$148:$W$310,B226))+IF(COUNTIF('课表'!$X$148:$X$310,B226)&gt;=2,1,COUNTIF('课表'!$X$148:$X$310,B226)))*2</f>
        <v>0</v>
      </c>
      <c r="M226" s="30">
        <f>(IF(COUNTIF('课表'!$Y$148:$Y$310,B226)&gt;=2,1,COUNTIF('课表'!$Y$148:$Y$310,B226))+IF(COUNTIF('课表'!$Z$148:$Z$310,B226)&gt;=2,1,COUNTIF('课表'!$Z$148:$Z$310,B226))+IF(COUNTIF('课表'!$AA$148:$AA$310,B226)&gt;=2,1,COUNTIF('课表'!$AA$148:$AA$310,B226))+IF(COUNTIF('课表'!$AB$148:$AB$310,B226)&gt;=2,1,COUNTIF('课表'!$AB$148:$AB$310,B226)))*2</f>
        <v>0</v>
      </c>
      <c r="N226" s="30">
        <f t="shared" si="7"/>
        <v>12</v>
      </c>
    </row>
    <row r="227" spans="1:14" ht="19.5" customHeight="1">
      <c r="A227" s="28">
        <v>225</v>
      </c>
      <c r="B227" s="29" t="s">
        <v>1247</v>
      </c>
      <c r="C227" s="5" t="str">
        <f>VLOOKUP(B227,'教师基础数据'!$B$2:$G4513,3,FALSE)</f>
        <v>环生系</v>
      </c>
      <c r="D227" s="5" t="str">
        <f>VLOOKUP(B227,'教师基础数据'!$B$2:$G4513,4,FALSE)</f>
        <v>专职</v>
      </c>
      <c r="E227" s="5" t="str">
        <f>VLOOKUP(B227,'教师基础数据'!$B$2:$G4513,5,FALSE)</f>
        <v>园林教研室</v>
      </c>
      <c r="F227" s="28">
        <f t="shared" si="6"/>
        <v>3</v>
      </c>
      <c r="G227" s="30">
        <f>(IF(COUNTIF('课表'!$C$148:$C$310,B227)&gt;=2,1,COUNTIF('课表'!$C$148:$C$310,B227))+IF(COUNTIF('课表'!$D$148:$D$310,B227)&gt;=2,1,COUNTIF('课表'!D$148:$D$310,B227))+IF(COUNTIF('课表'!$E$148:$E$310,B227)&gt;=2,1,COUNTIF('课表'!$E$148:$E$310,B227))+IF(COUNTIF('课表'!$F$148:$F$310,B227)&gt;=2,1,COUNTIF('课表'!$F$148:$F$310,B227)))*2</f>
        <v>4</v>
      </c>
      <c r="H227" s="30">
        <f>(IF(COUNTIF('课表'!$G$148:$G$310,B227)&gt;=2,1,COUNTIF('课表'!$G$148:$G$310,B227))+IF(COUNTIF('课表'!$H$148:$H$310,B227)&gt;=2,1,COUNTIF('课表'!$H$148:$H$310,B227))+IF(COUNTIF('课表'!$I$148:$I$310,B227)&gt;=2,1,COUNTIF('课表'!$I$148:$I$310,B227))+IF(COUNTIF('课表'!$J$148:$J$310,B227)&gt;=2,1,COUNTIF('课表'!$J$148:$J$310,B227)))*2</f>
        <v>0</v>
      </c>
      <c r="I227" s="34">
        <f>(IF(COUNTIF('课表'!$K$148:$K$310,B227)&gt;=2,1,COUNTIF('课表'!$K$148:$K$310,B227))+IF(COUNTIF('课表'!$L$148:$L$310,B227)&gt;=2,1,COUNTIF('课表'!$L$148:$L$310,B227))+IF(COUNTIF('课表'!$M$148:$M$310,B227)&gt;=2,1,COUNTIF('课表'!$M$148:$M$310,B227))+IF(COUNTIF('课表'!$N$148:$N$310,B227)&gt;=2,1,COUNTIF('课表'!$N$148:$N$310,B227)))*2</f>
        <v>4</v>
      </c>
      <c r="J227" s="30">
        <f>(IF(COUNTIF('课表'!$O$148:$O$310,B227)&gt;=2,1,COUNTIF('课表'!$O$148:$O$310,B227))+IF(COUNTIF('课表'!$P$148:$P$310,B227)&gt;=2,1,COUNTIF('课表'!$P$148:$P$310,B227))+IF(COUNTIF('课表'!$Q$148:$Q$310,B227)&gt;=2,1,COUNTIF('课表'!$Q$148:$Q$310,B227))+IF(COUNTIF('课表'!$R$148:$R$310,B227)&gt;=2,1,COUNTIF('课表'!$R$148:$R$310,B227)))*2</f>
        <v>4</v>
      </c>
      <c r="K227" s="30">
        <f>(IF(COUNTIF('课表'!$S$148:$S$310,B227)&gt;=2,1,COUNTIF('课表'!$S$148:$S$310,B227))+IF(COUNTIF('课表'!$T$148:$T$310,B227)&gt;=2,1,COUNTIF('课表'!$T$148:$T$310,B227)))*2</f>
        <v>0</v>
      </c>
      <c r="L227" s="30">
        <f>(IF(COUNTIF('课表'!$U$148:$U$310,B227)&gt;=2,1,COUNTIF('课表'!$U$148:$U$310,B227))+IF(COUNTIF('课表'!$V$148:$V$310,B227)&gt;=2,1,COUNTIF('课表'!$V$148:$V$310,B227))+IF(COUNTIF('课表'!$W$148:$W$310,B227)&gt;=2,1,COUNTIF('课表'!$W$148:$W$310,B227))+IF(COUNTIF('课表'!$X$148:$X$310,B227)&gt;=2,1,COUNTIF('课表'!$X$148:$X$310,B227)))*2</f>
        <v>0</v>
      </c>
      <c r="M227" s="30">
        <f>(IF(COUNTIF('课表'!$Y$148:$Y$310,B227)&gt;=2,1,COUNTIF('课表'!$Y$148:$Y$310,B227))+IF(COUNTIF('课表'!$Z$148:$Z$310,B227)&gt;=2,1,COUNTIF('课表'!$Z$148:$Z$310,B227))+IF(COUNTIF('课表'!$AA$148:$AA$310,B227)&gt;=2,1,COUNTIF('课表'!$AA$148:$AA$310,B227))+IF(COUNTIF('课表'!$AB$148:$AB$310,B227)&gt;=2,1,COUNTIF('课表'!$AB$148:$AB$310,B227)))*2</f>
        <v>0</v>
      </c>
      <c r="N227" s="30">
        <f t="shared" si="7"/>
        <v>12</v>
      </c>
    </row>
    <row r="228" spans="1:14" ht="19.5" customHeight="1">
      <c r="A228" s="28">
        <v>226</v>
      </c>
      <c r="B228" s="29" t="s">
        <v>1045</v>
      </c>
      <c r="C228" s="5" t="str">
        <f>VLOOKUP(B228,'教师基础数据'!$B$2:$G4533,3,FALSE)</f>
        <v>环生系</v>
      </c>
      <c r="D228" s="5" t="str">
        <f>VLOOKUP(B228,'教师基础数据'!$B$2:$G4533,4,FALSE)</f>
        <v>专职</v>
      </c>
      <c r="E228" s="5" t="str">
        <f>VLOOKUP(B228,'教师基础数据'!$B$2:$G4533,5,FALSE)</f>
        <v>园林教研室</v>
      </c>
      <c r="F228" s="28">
        <f t="shared" si="6"/>
        <v>2</v>
      </c>
      <c r="G228" s="30">
        <f>(IF(COUNTIF('课表'!$C$148:$C$310,B228)&gt;=2,1,COUNTIF('课表'!$C$148:$C$310,B228))+IF(COUNTIF('课表'!$D$148:$D$310,B228)&gt;=2,1,COUNTIF('课表'!D$148:$D$310,B228))+IF(COUNTIF('课表'!$E$148:$E$310,B228)&gt;=2,1,COUNTIF('课表'!$E$148:$E$310,B228))+IF(COUNTIF('课表'!$F$148:$F$310,B228)&gt;=2,1,COUNTIF('课表'!$F$148:$F$310,B228)))*2</f>
        <v>4</v>
      </c>
      <c r="H228" s="30">
        <f>(IF(COUNTIF('课表'!$G$148:$G$310,B228)&gt;=2,1,COUNTIF('课表'!$G$148:$G$310,B228))+IF(COUNTIF('课表'!$H$148:$H$310,B228)&gt;=2,1,COUNTIF('课表'!$H$148:$H$310,B228))+IF(COUNTIF('课表'!$I$148:$I$310,B228)&gt;=2,1,COUNTIF('课表'!$I$148:$I$310,B228))+IF(COUNTIF('课表'!$J$148:$J$310,B228)&gt;=2,1,COUNTIF('课表'!$J$148:$J$310,B228)))*2</f>
        <v>0</v>
      </c>
      <c r="I228" s="34">
        <f>(IF(COUNTIF('课表'!$K$148:$K$310,B228)&gt;=2,1,COUNTIF('课表'!$K$148:$K$310,B228))+IF(COUNTIF('课表'!$L$148:$L$310,B228)&gt;=2,1,COUNTIF('课表'!$L$148:$L$310,B228))+IF(COUNTIF('课表'!$M$148:$M$310,B228)&gt;=2,1,COUNTIF('课表'!$M$148:$M$310,B228))+IF(COUNTIF('课表'!$N$148:$N$310,B228)&gt;=2,1,COUNTIF('课表'!$N$148:$N$310,B228)))*2</f>
        <v>0</v>
      </c>
      <c r="J228" s="30">
        <f>(IF(COUNTIF('课表'!$O$148:$O$310,B228)&gt;=2,1,COUNTIF('课表'!$O$148:$O$310,B228))+IF(COUNTIF('课表'!$P$148:$P$310,B228)&gt;=2,1,COUNTIF('课表'!$P$148:$P$310,B228))+IF(COUNTIF('课表'!$Q$148:$Q$310,B228)&gt;=2,1,COUNTIF('课表'!$Q$148:$Q$310,B228))+IF(COUNTIF('课表'!$R$148:$R$310,B228)&gt;=2,1,COUNTIF('课表'!$R$148:$R$310,B228)))*2</f>
        <v>0</v>
      </c>
      <c r="K228" s="30">
        <f>(IF(COUNTIF('课表'!$S$148:$S$310,B228)&gt;=2,1,COUNTIF('课表'!$S$148:$S$310,B228))+IF(COUNTIF('课表'!$T$148:$T$310,B228)&gt;=2,1,COUNTIF('课表'!$T$148:$T$310,B228)))*2</f>
        <v>0</v>
      </c>
      <c r="L228" s="30">
        <f>(IF(COUNTIF('课表'!$U$148:$U$310,B228)&gt;=2,1,COUNTIF('课表'!$U$148:$U$310,B228))+IF(COUNTIF('课表'!$V$148:$V$310,B228)&gt;=2,1,COUNTIF('课表'!$V$148:$V$310,B228))+IF(COUNTIF('课表'!$W$148:$W$310,B228)&gt;=2,1,COUNTIF('课表'!$W$148:$W$310,B228))+IF(COUNTIF('课表'!$X$148:$X$310,B228)&gt;=2,1,COUNTIF('课表'!$X$148:$X$310,B228)))*2</f>
        <v>4</v>
      </c>
      <c r="M228" s="30">
        <f>(IF(COUNTIF('课表'!$Y$148:$Y$310,B228)&gt;=2,1,COUNTIF('课表'!$Y$148:$Y$310,B228))+IF(COUNTIF('课表'!$Z$148:$Z$310,B228)&gt;=2,1,COUNTIF('课表'!$Z$148:$Z$310,B228))+IF(COUNTIF('课表'!$AA$148:$AA$310,B228)&gt;=2,1,COUNTIF('课表'!$AA$148:$AA$310,B228))+IF(COUNTIF('课表'!$AB$148:$AB$310,B228)&gt;=2,1,COUNTIF('课表'!$AB$148:$AB$310,B228)))*2</f>
        <v>0</v>
      </c>
      <c r="N228" s="30">
        <f t="shared" si="7"/>
        <v>8</v>
      </c>
    </row>
    <row r="229" spans="1:14" ht="19.5" customHeight="1">
      <c r="A229" s="28">
        <v>227</v>
      </c>
      <c r="B229" s="29" t="s">
        <v>948</v>
      </c>
      <c r="C229" s="5" t="str">
        <f>VLOOKUP(B229,'教师基础数据'!$B$2:$G4460,3,FALSE)</f>
        <v>环生系</v>
      </c>
      <c r="D229" s="5" t="str">
        <f>VLOOKUP(B229,'教师基础数据'!$B$2:$G4460,4,FALSE)</f>
        <v>专职</v>
      </c>
      <c r="E229" s="5" t="str">
        <f>VLOOKUP(B229,'教师基础数据'!$B$2:$G4460,5,FALSE)</f>
        <v>园林教研室</v>
      </c>
      <c r="F229" s="28">
        <f t="shared" si="6"/>
        <v>3</v>
      </c>
      <c r="G229" s="30">
        <f>(IF(COUNTIF('课表'!$C$148:$C$310,B229)&gt;=2,1,COUNTIF('课表'!$C$148:$C$310,B229))+IF(COUNTIF('课表'!$D$148:$D$310,B229)&gt;=2,1,COUNTIF('课表'!D$148:$D$310,B229))+IF(COUNTIF('课表'!$E$148:$E$310,B229)&gt;=2,1,COUNTIF('课表'!$E$148:$E$310,B229))+IF(COUNTIF('课表'!$F$148:$F$310,B229)&gt;=2,1,COUNTIF('课表'!$F$148:$F$310,B229)))*2</f>
        <v>4</v>
      </c>
      <c r="H229" s="30">
        <f>(IF(COUNTIF('课表'!$G$148:$G$310,B229)&gt;=2,1,COUNTIF('课表'!$G$148:$G$310,B229))+IF(COUNTIF('课表'!$H$148:$H$310,B229)&gt;=2,1,COUNTIF('课表'!$H$148:$H$310,B229))+IF(COUNTIF('课表'!$I$148:$I$310,B229)&gt;=2,1,COUNTIF('课表'!$I$148:$I$310,B229))+IF(COUNTIF('课表'!$J$148:$J$310,B229)&gt;=2,1,COUNTIF('课表'!$J$148:$J$310,B229)))*2</f>
        <v>0</v>
      </c>
      <c r="I229" s="34">
        <f>(IF(COUNTIF('课表'!$K$148:$K$310,B229)&gt;=2,1,COUNTIF('课表'!$K$148:$K$310,B229))+IF(COUNTIF('课表'!$L$148:$L$310,B229)&gt;=2,1,COUNTIF('课表'!$L$148:$L$310,B229))+IF(COUNTIF('课表'!$M$148:$M$310,B229)&gt;=2,1,COUNTIF('课表'!$M$148:$M$310,B229))+IF(COUNTIF('课表'!$N$148:$N$310,B229)&gt;=2,1,COUNTIF('课表'!$N$148:$N$310,B229)))*2</f>
        <v>4</v>
      </c>
      <c r="J229" s="30">
        <f>(IF(COUNTIF('课表'!$O$148:$O$310,B229)&gt;=2,1,COUNTIF('课表'!$O$148:$O$310,B229))+IF(COUNTIF('课表'!$P$148:$P$310,B229)&gt;=2,1,COUNTIF('课表'!$P$148:$P$310,B229))+IF(COUNTIF('课表'!$Q$148:$Q$310,B229)&gt;=2,1,COUNTIF('课表'!$Q$148:$Q$310,B229))+IF(COUNTIF('课表'!$R$148:$R$310,B229)&gt;=2,1,COUNTIF('课表'!$R$148:$R$310,B229)))*2</f>
        <v>0</v>
      </c>
      <c r="K229" s="30">
        <f>(IF(COUNTIF('课表'!$S$148:$S$310,B229)&gt;=2,1,COUNTIF('课表'!$S$148:$S$310,B229))+IF(COUNTIF('课表'!$T$148:$T$310,B229)&gt;=2,1,COUNTIF('课表'!$T$148:$T$310,B229)))*2</f>
        <v>4</v>
      </c>
      <c r="L229" s="30">
        <f>(IF(COUNTIF('课表'!$U$148:$U$310,B229)&gt;=2,1,COUNTIF('课表'!$U$148:$U$310,B229))+IF(COUNTIF('课表'!$V$148:$V$310,B229)&gt;=2,1,COUNTIF('课表'!$V$148:$V$310,B229))+IF(COUNTIF('课表'!$W$148:$W$310,B229)&gt;=2,1,COUNTIF('课表'!$W$148:$W$310,B229))+IF(COUNTIF('课表'!$X$148:$X$310,B229)&gt;=2,1,COUNTIF('课表'!$X$148:$X$310,B229)))*2</f>
        <v>0</v>
      </c>
      <c r="M229" s="30">
        <f>(IF(COUNTIF('课表'!$Y$148:$Y$310,B229)&gt;=2,1,COUNTIF('课表'!$Y$148:$Y$310,B229))+IF(COUNTIF('课表'!$Z$148:$Z$310,B229)&gt;=2,1,COUNTIF('课表'!$Z$148:$Z$310,B229))+IF(COUNTIF('课表'!$AA$148:$AA$310,B229)&gt;=2,1,COUNTIF('课表'!$AA$148:$AA$310,B229))+IF(COUNTIF('课表'!$AB$148:$AB$310,B229)&gt;=2,1,COUNTIF('课表'!$AB$148:$AB$310,B229)))*2</f>
        <v>0</v>
      </c>
      <c r="N229" s="30">
        <f t="shared" si="7"/>
        <v>12</v>
      </c>
    </row>
    <row r="230" spans="1:14" ht="19.5" customHeight="1">
      <c r="A230" s="28">
        <v>228</v>
      </c>
      <c r="B230" s="29" t="s">
        <v>1054</v>
      </c>
      <c r="C230" s="5" t="str">
        <f>VLOOKUP(B230,'教师基础数据'!$B$2:$G4644,3,FALSE)</f>
        <v>环生系</v>
      </c>
      <c r="D230" s="5" t="str">
        <f>VLOOKUP(B230,'教师基础数据'!$B$2:$G4644,4,FALSE)</f>
        <v>专职</v>
      </c>
      <c r="E230" s="5" t="str">
        <f>VLOOKUP(B230,'教师基础数据'!$B$2:$G4644,5,FALSE)</f>
        <v>园林教研室</v>
      </c>
      <c r="F230" s="28">
        <f t="shared" si="6"/>
        <v>2</v>
      </c>
      <c r="G230" s="30">
        <f>(IF(COUNTIF('课表'!$C$148:$C$310,B230)&gt;=2,1,COUNTIF('课表'!$C$148:$C$310,B230))+IF(COUNTIF('课表'!$D$148:$D$310,B230)&gt;=2,1,COUNTIF('课表'!D$148:$D$310,B230))+IF(COUNTIF('课表'!$E$148:$E$310,B230)&gt;=2,1,COUNTIF('课表'!$E$148:$E$310,B230))+IF(COUNTIF('课表'!$F$148:$F$310,B230)&gt;=2,1,COUNTIF('课表'!$F$148:$F$310,B230)))*2</f>
        <v>0</v>
      </c>
      <c r="H230" s="30">
        <f>(IF(COUNTIF('课表'!$G$148:$G$310,B230)&gt;=2,1,COUNTIF('课表'!$G$148:$G$310,B230))+IF(COUNTIF('课表'!$H$148:$H$310,B230)&gt;=2,1,COUNTIF('课表'!$H$148:$H$310,B230))+IF(COUNTIF('课表'!$I$148:$I$310,B230)&gt;=2,1,COUNTIF('课表'!$I$148:$I$310,B230))+IF(COUNTIF('课表'!$J$148:$J$310,B230)&gt;=2,1,COUNTIF('课表'!$J$148:$J$310,B230)))*2</f>
        <v>4</v>
      </c>
      <c r="I230" s="34">
        <f>(IF(COUNTIF('课表'!$K$148:$K$310,B230)&gt;=2,1,COUNTIF('课表'!$K$148:$K$310,B230))+IF(COUNTIF('课表'!$L$148:$L$310,B230)&gt;=2,1,COUNTIF('课表'!$L$148:$L$310,B230))+IF(COUNTIF('课表'!$M$148:$M$310,B230)&gt;=2,1,COUNTIF('课表'!$M$148:$M$310,B230))+IF(COUNTIF('课表'!$N$148:$N$310,B230)&gt;=2,1,COUNTIF('课表'!$N$148:$N$310,B230)))*2</f>
        <v>4</v>
      </c>
      <c r="J230" s="30">
        <f>(IF(COUNTIF('课表'!$O$148:$O$310,B230)&gt;=2,1,COUNTIF('课表'!$O$148:$O$310,B230))+IF(COUNTIF('课表'!$P$148:$P$310,B230)&gt;=2,1,COUNTIF('课表'!$P$148:$P$310,B230))+IF(COUNTIF('课表'!$Q$148:$Q$310,B230)&gt;=2,1,COUNTIF('课表'!$Q$148:$Q$310,B230))+IF(COUNTIF('课表'!$R$148:$R$310,B230)&gt;=2,1,COUNTIF('课表'!$R$148:$R$310,B230)))*2</f>
        <v>0</v>
      </c>
      <c r="K230" s="30">
        <f>(IF(COUNTIF('课表'!$S$148:$S$310,B230)&gt;=2,1,COUNTIF('课表'!$S$148:$S$310,B230))+IF(COUNTIF('课表'!$T$148:$T$310,B230)&gt;=2,1,COUNTIF('课表'!$T$148:$T$310,B230)))*2</f>
        <v>0</v>
      </c>
      <c r="L230" s="30">
        <f>(IF(COUNTIF('课表'!$U$148:$U$310,B230)&gt;=2,1,COUNTIF('课表'!$U$148:$U$310,B230))+IF(COUNTIF('课表'!$V$148:$V$310,B230)&gt;=2,1,COUNTIF('课表'!$V$148:$V$310,B230))+IF(COUNTIF('课表'!$W$148:$W$310,B230)&gt;=2,1,COUNTIF('课表'!$W$148:$W$310,B230))+IF(COUNTIF('课表'!$X$148:$X$310,B230)&gt;=2,1,COUNTIF('课表'!$X$148:$X$310,B230)))*2</f>
        <v>0</v>
      </c>
      <c r="M230" s="30">
        <f>(IF(COUNTIF('课表'!$Y$148:$Y$310,B230)&gt;=2,1,COUNTIF('课表'!$Y$148:$Y$310,B230))+IF(COUNTIF('课表'!$Z$148:$Z$310,B230)&gt;=2,1,COUNTIF('课表'!$Z$148:$Z$310,B230))+IF(COUNTIF('课表'!$AA$148:$AA$310,B230)&gt;=2,1,COUNTIF('课表'!$AA$148:$AA$310,B230))+IF(COUNTIF('课表'!$AB$148:$AB$310,B230)&gt;=2,1,COUNTIF('课表'!$AB$148:$AB$310,B230)))*2</f>
        <v>0</v>
      </c>
      <c r="N230" s="30">
        <f t="shared" si="7"/>
        <v>8</v>
      </c>
    </row>
    <row r="231" spans="1:14" ht="19.5" customHeight="1">
      <c r="A231" s="28">
        <v>229</v>
      </c>
      <c r="B231" s="29" t="s">
        <v>1277</v>
      </c>
      <c r="C231" s="5" t="str">
        <f>VLOOKUP(B231,'教师基础数据'!$B$2:$G4463,3,FALSE)</f>
        <v>环生系</v>
      </c>
      <c r="D231" s="5" t="str">
        <f>VLOOKUP(B231,'教师基础数据'!$B$2:$G4463,4,FALSE)</f>
        <v>专职</v>
      </c>
      <c r="E231" s="5" t="str">
        <f>VLOOKUP(B231,'教师基础数据'!$B$2:$G4463,5,FALSE)</f>
        <v>园林教研室</v>
      </c>
      <c r="F231" s="28">
        <f t="shared" si="6"/>
        <v>1</v>
      </c>
      <c r="G231" s="30">
        <f>(IF(COUNTIF('课表'!$C$148:$C$310,B231)&gt;=2,1,COUNTIF('课表'!$C$148:$C$310,B231))+IF(COUNTIF('课表'!$D$148:$D$310,B231)&gt;=2,1,COUNTIF('课表'!D$148:$D$310,B231))+IF(COUNTIF('课表'!$E$148:$E$310,B231)&gt;=2,1,COUNTIF('课表'!$E$148:$E$310,B231))+IF(COUNTIF('课表'!$F$148:$F$310,B231)&gt;=2,1,COUNTIF('课表'!$F$148:$F$310,B231)))*2</f>
        <v>0</v>
      </c>
      <c r="H231" s="30">
        <f>(IF(COUNTIF('课表'!$G$148:$G$310,B231)&gt;=2,1,COUNTIF('课表'!$G$148:$G$310,B231))+IF(COUNTIF('课表'!$H$148:$H$310,B231)&gt;=2,1,COUNTIF('课表'!$H$148:$H$310,B231))+IF(COUNTIF('课表'!$I$148:$I$310,B231)&gt;=2,1,COUNTIF('课表'!$I$148:$I$310,B231))+IF(COUNTIF('课表'!$J$148:$J$310,B231)&gt;=2,1,COUNTIF('课表'!$J$148:$J$310,B231)))*2</f>
        <v>4</v>
      </c>
      <c r="I231" s="34">
        <f>(IF(COUNTIF('课表'!$K$148:$K$310,B231)&gt;=2,1,COUNTIF('课表'!$K$148:$K$310,B231))+IF(COUNTIF('课表'!$L$148:$L$310,B231)&gt;=2,1,COUNTIF('课表'!$L$148:$L$310,B231))+IF(COUNTIF('课表'!$M$148:$M$310,B231)&gt;=2,1,COUNTIF('课表'!$M$148:$M$310,B231))+IF(COUNTIF('课表'!$N$148:$N$310,B231)&gt;=2,1,COUNTIF('课表'!$N$148:$N$310,B231)))*2</f>
        <v>0</v>
      </c>
      <c r="J231" s="30">
        <f>(IF(COUNTIF('课表'!$O$148:$O$310,B231)&gt;=2,1,COUNTIF('课表'!$O$148:$O$310,B231))+IF(COUNTIF('课表'!$P$148:$P$310,B231)&gt;=2,1,COUNTIF('课表'!$P$148:$P$310,B231))+IF(COUNTIF('课表'!$Q$148:$Q$310,B231)&gt;=2,1,COUNTIF('课表'!$Q$148:$Q$310,B231))+IF(COUNTIF('课表'!$R$148:$R$310,B231)&gt;=2,1,COUNTIF('课表'!$R$148:$R$310,B231)))*2</f>
        <v>0</v>
      </c>
      <c r="K231" s="30">
        <f>(IF(COUNTIF('课表'!$S$148:$S$310,B231)&gt;=2,1,COUNTIF('课表'!$S$148:$S$310,B231))+IF(COUNTIF('课表'!$T$148:$T$310,B231)&gt;=2,1,COUNTIF('课表'!$T$148:$T$310,B231)))*2</f>
        <v>0</v>
      </c>
      <c r="L231" s="30">
        <f>(IF(COUNTIF('课表'!$U$148:$U$310,B231)&gt;=2,1,COUNTIF('课表'!$U$148:$U$310,B231))+IF(COUNTIF('课表'!$V$148:$V$310,B231)&gt;=2,1,COUNTIF('课表'!$V$148:$V$310,B231))+IF(COUNTIF('课表'!$W$148:$W$310,B231)&gt;=2,1,COUNTIF('课表'!$W$148:$W$310,B231))+IF(COUNTIF('课表'!$X$148:$X$310,B231)&gt;=2,1,COUNTIF('课表'!$X$148:$X$310,B231)))*2</f>
        <v>0</v>
      </c>
      <c r="M231" s="30">
        <f>(IF(COUNTIF('课表'!$Y$148:$Y$310,B231)&gt;=2,1,COUNTIF('课表'!$Y$148:$Y$310,B231))+IF(COUNTIF('课表'!$Z$148:$Z$310,B231)&gt;=2,1,COUNTIF('课表'!$Z$148:$Z$310,B231))+IF(COUNTIF('课表'!$AA$148:$AA$310,B231)&gt;=2,1,COUNTIF('课表'!$AA$148:$AA$310,B231))+IF(COUNTIF('课表'!$AB$148:$AB$310,B231)&gt;=2,1,COUNTIF('课表'!$AB$148:$AB$310,B231)))*2</f>
        <v>0</v>
      </c>
      <c r="N231" s="30">
        <f t="shared" si="7"/>
        <v>4</v>
      </c>
    </row>
    <row r="232" spans="1:14" ht="19.5" customHeight="1">
      <c r="A232" s="28">
        <v>230</v>
      </c>
      <c r="B232" s="29" t="s">
        <v>1639</v>
      </c>
      <c r="C232" s="5" t="str">
        <f>VLOOKUP(B232,'教师基础数据'!$B$2:$G4719,3,FALSE)</f>
        <v>环生系</v>
      </c>
      <c r="D232" s="5" t="str">
        <f>VLOOKUP(B232,'教师基础数据'!$B$2:$G4719,4,FALSE)</f>
        <v>专职</v>
      </c>
      <c r="E232" s="5" t="str">
        <f>VLOOKUP(B232,'教师基础数据'!$B$2:$G4719,5,FALSE)</f>
        <v>园林教研室</v>
      </c>
      <c r="F232" s="28">
        <f t="shared" si="6"/>
        <v>0</v>
      </c>
      <c r="G232" s="30">
        <f>(IF(COUNTIF('课表'!$C$148:$C$310,B232)&gt;=2,1,COUNTIF('课表'!$C$148:$C$310,B232))+IF(COUNTIF('课表'!$D$148:$D$310,B232)&gt;=2,1,COUNTIF('课表'!D$148:$D$310,B232))+IF(COUNTIF('课表'!$E$148:$E$310,B232)&gt;=2,1,COUNTIF('课表'!$E$148:$E$310,B232))+IF(COUNTIF('课表'!$F$148:$F$310,B232)&gt;=2,1,COUNTIF('课表'!$F$148:$F$310,B232)))*2</f>
        <v>0</v>
      </c>
      <c r="H232" s="30">
        <f>(IF(COUNTIF('课表'!$G$148:$G$310,B232)&gt;=2,1,COUNTIF('课表'!$G$148:$G$310,B232))+IF(COUNTIF('课表'!$H$148:$H$310,B232)&gt;=2,1,COUNTIF('课表'!$H$148:$H$310,B232))+IF(COUNTIF('课表'!$I$148:$I$310,B232)&gt;=2,1,COUNTIF('课表'!$I$148:$I$310,B232))+IF(COUNTIF('课表'!$J$148:$J$310,B232)&gt;=2,1,COUNTIF('课表'!$J$148:$J$310,B232)))*2</f>
        <v>0</v>
      </c>
      <c r="I232" s="34">
        <f>(IF(COUNTIF('课表'!$K$148:$K$310,B232)&gt;=2,1,COUNTIF('课表'!$K$148:$K$310,B232))+IF(COUNTIF('课表'!$L$148:$L$310,B232)&gt;=2,1,COUNTIF('课表'!$L$148:$L$310,B232))+IF(COUNTIF('课表'!$M$148:$M$310,B232)&gt;=2,1,COUNTIF('课表'!$M$148:$M$310,B232))+IF(COUNTIF('课表'!$N$148:$N$310,B232)&gt;=2,1,COUNTIF('课表'!$N$148:$N$310,B232)))*2</f>
        <v>0</v>
      </c>
      <c r="J232" s="30">
        <f>(IF(COUNTIF('课表'!$O$148:$O$310,B232)&gt;=2,1,COUNTIF('课表'!$O$148:$O$310,B232))+IF(COUNTIF('课表'!$P$148:$P$310,B232)&gt;=2,1,COUNTIF('课表'!$P$148:$P$310,B232))+IF(COUNTIF('课表'!$Q$148:$Q$310,B232)&gt;=2,1,COUNTIF('课表'!$Q$148:$Q$310,B232))+IF(COUNTIF('课表'!$R$148:$R$310,B232)&gt;=2,1,COUNTIF('课表'!$R$148:$R$310,B232)))*2</f>
        <v>0</v>
      </c>
      <c r="K232" s="30">
        <f>(IF(COUNTIF('课表'!$S$148:$S$310,B232)&gt;=2,1,COUNTIF('课表'!$S$148:$S$310,B232))+IF(COUNTIF('课表'!$T$148:$T$310,B232)&gt;=2,1,COUNTIF('课表'!$T$148:$T$310,B232)))*2</f>
        <v>0</v>
      </c>
      <c r="L232" s="30">
        <f>(IF(COUNTIF('课表'!$U$148:$U$310,B232)&gt;=2,1,COUNTIF('课表'!$U$148:$U$310,B232))+IF(COUNTIF('课表'!$V$148:$V$310,B232)&gt;=2,1,COUNTIF('课表'!$V$148:$V$310,B232))+IF(COUNTIF('课表'!$W$148:$W$310,B232)&gt;=2,1,COUNTIF('课表'!$W$148:$W$310,B232))+IF(COUNTIF('课表'!$X$148:$X$310,B232)&gt;=2,1,COUNTIF('课表'!$X$148:$X$310,B232)))*2</f>
        <v>0</v>
      </c>
      <c r="M232" s="30">
        <f>(IF(COUNTIF('课表'!$Y$148:$Y$310,B232)&gt;=2,1,COUNTIF('课表'!$Y$148:$Y$310,B232))+IF(COUNTIF('课表'!$Z$148:$Z$310,B232)&gt;=2,1,COUNTIF('课表'!$Z$148:$Z$310,B232))+IF(COUNTIF('课表'!$AA$148:$AA$310,B232)&gt;=2,1,COUNTIF('课表'!$AA$148:$AA$310,B232))+IF(COUNTIF('课表'!$AB$148:$AB$310,B232)&gt;=2,1,COUNTIF('课表'!$AB$148:$AB$310,B232)))*2</f>
        <v>0</v>
      </c>
      <c r="N232" s="30">
        <f t="shared" si="7"/>
        <v>0</v>
      </c>
    </row>
    <row r="233" spans="1:14" ht="19.5" customHeight="1">
      <c r="A233" s="28">
        <v>231</v>
      </c>
      <c r="B233" s="29" t="s">
        <v>988</v>
      </c>
      <c r="C233" s="5" t="str">
        <f>VLOOKUP(B233,'教师基础数据'!$B$2:$G4491,3,FALSE)</f>
        <v>环生系</v>
      </c>
      <c r="D233" s="5" t="str">
        <f>VLOOKUP(B233,'教师基础数据'!$B$2:$G4718,4,FALSE)</f>
        <v>专职</v>
      </c>
      <c r="E233" s="5" t="str">
        <f>VLOOKUP(B233,'教师基础数据'!$B$2:$G4468,5,FALSE)</f>
        <v>园林教研室</v>
      </c>
      <c r="F233" s="28">
        <f t="shared" si="6"/>
        <v>2</v>
      </c>
      <c r="G233" s="30">
        <f>(IF(COUNTIF('课表'!$C$148:$C$310,B233)&gt;=2,1,COUNTIF('课表'!$C$148:$C$310,B233))+IF(COUNTIF('课表'!$D$148:$D$310,B233)&gt;=2,1,COUNTIF('课表'!D$148:$D$310,B233))+IF(COUNTIF('课表'!$E$148:$E$310,B233)&gt;=2,1,COUNTIF('课表'!$E$148:$E$310,B233))+IF(COUNTIF('课表'!$F$148:$F$310,B233)&gt;=2,1,COUNTIF('课表'!$F$148:$F$310,B233)))*2</f>
        <v>8</v>
      </c>
      <c r="H233" s="30">
        <f>(IF(COUNTIF('课表'!$G$148:$G$310,B233)&gt;=2,1,COUNTIF('课表'!$G$148:$G$310,B233))+IF(COUNTIF('课表'!$H$148:$H$310,B233)&gt;=2,1,COUNTIF('课表'!$H$148:$H$310,B233))+IF(COUNTIF('课表'!$I$148:$I$310,B233)&gt;=2,1,COUNTIF('课表'!$I$148:$I$310,B233))+IF(COUNTIF('课表'!$J$148:$J$310,B233)&gt;=2,1,COUNTIF('课表'!$J$148:$J$310,B233)))*2</f>
        <v>4</v>
      </c>
      <c r="I233" s="34">
        <f>(IF(COUNTIF('课表'!$K$148:$K$310,B233)&gt;=2,1,COUNTIF('课表'!$K$148:$K$310,B233))+IF(COUNTIF('课表'!$L$148:$L$310,B233)&gt;=2,1,COUNTIF('课表'!$L$148:$L$310,B233))+IF(COUNTIF('课表'!$M$148:$M$310,B233)&gt;=2,1,COUNTIF('课表'!$M$148:$M$310,B233))+IF(COUNTIF('课表'!$N$148:$N$310,B233)&gt;=2,1,COUNTIF('课表'!$N$148:$N$310,B233)))*2</f>
        <v>0</v>
      </c>
      <c r="J233" s="30">
        <f>(IF(COUNTIF('课表'!$O$148:$O$310,B233)&gt;=2,1,COUNTIF('课表'!$O$148:$O$310,B233))+IF(COUNTIF('课表'!$P$148:$P$310,B233)&gt;=2,1,COUNTIF('课表'!$P$148:$P$310,B233))+IF(COUNTIF('课表'!$Q$148:$Q$310,B233)&gt;=2,1,COUNTIF('课表'!$Q$148:$Q$310,B233))+IF(COUNTIF('课表'!$R$148:$R$310,B233)&gt;=2,1,COUNTIF('课表'!$R$148:$R$310,B233)))*2</f>
        <v>0</v>
      </c>
      <c r="K233" s="30">
        <f>(IF(COUNTIF('课表'!$S$148:$S$310,B233)&gt;=2,1,COUNTIF('课表'!$S$148:$S$310,B233))+IF(COUNTIF('课表'!$T$148:$T$310,B233)&gt;=2,1,COUNTIF('课表'!$T$148:$T$310,B233)))*2</f>
        <v>0</v>
      </c>
      <c r="L233" s="30">
        <f>(IF(COUNTIF('课表'!$U$148:$U$310,B233)&gt;=2,1,COUNTIF('课表'!$U$148:$U$310,B233))+IF(COUNTIF('课表'!$V$148:$V$310,B233)&gt;=2,1,COUNTIF('课表'!$V$148:$V$310,B233))+IF(COUNTIF('课表'!$W$148:$W$310,B233)&gt;=2,1,COUNTIF('课表'!$W$148:$W$310,B233))+IF(COUNTIF('课表'!$X$148:$X$310,B233)&gt;=2,1,COUNTIF('课表'!$X$148:$X$310,B233)))*2</f>
        <v>0</v>
      </c>
      <c r="M233" s="30">
        <f>(IF(COUNTIF('课表'!$Y$148:$Y$310,B233)&gt;=2,1,COUNTIF('课表'!$Y$148:$Y$310,B233))+IF(COUNTIF('课表'!$Z$148:$Z$310,B233)&gt;=2,1,COUNTIF('课表'!$Z$148:$Z$310,B233))+IF(COUNTIF('课表'!$AA$148:$AA$310,B233)&gt;=2,1,COUNTIF('课表'!$AA$148:$AA$310,B233))+IF(COUNTIF('课表'!$AB$148:$AB$310,B233)&gt;=2,1,COUNTIF('课表'!$AB$148:$AB$310,B233)))*2</f>
        <v>0</v>
      </c>
      <c r="N233" s="30">
        <f t="shared" si="7"/>
        <v>12</v>
      </c>
    </row>
    <row r="234" spans="1:14" ht="19.5" customHeight="1">
      <c r="A234" s="28">
        <v>232</v>
      </c>
      <c r="B234" s="29" t="s">
        <v>975</v>
      </c>
      <c r="C234" s="5" t="str">
        <f>VLOOKUP(B234,'教师基础数据'!$B$2:$G4741,3,FALSE)</f>
        <v>环生系</v>
      </c>
      <c r="D234" s="5" t="str">
        <f>VLOOKUP(B234,'教师基础数据'!$B$2:$G4741,4,FALSE)</f>
        <v>兼职</v>
      </c>
      <c r="E234" s="5" t="str">
        <f>VLOOKUP(B234,'教师基础数据'!$B$2:$G4741,5,FALSE)</f>
        <v>园林教研室</v>
      </c>
      <c r="F234" s="28">
        <f t="shared" si="6"/>
        <v>5</v>
      </c>
      <c r="G234" s="30">
        <f>(IF(COUNTIF('课表'!$C$148:$C$310,B234)&gt;=2,1,COUNTIF('课表'!$C$148:$C$310,B234))+IF(COUNTIF('课表'!$D$148:$D$310,B234)&gt;=2,1,COUNTIF('课表'!D$148:$D$310,B234))+IF(COUNTIF('课表'!$E$148:$E$310,B234)&gt;=2,1,COUNTIF('课表'!$E$148:$E$310,B234))+IF(COUNTIF('课表'!$F$148:$F$310,B234)&gt;=2,1,COUNTIF('课表'!$F$148:$F$310,B234)))*2</f>
        <v>4</v>
      </c>
      <c r="H234" s="30">
        <f>(IF(COUNTIF('课表'!$G$148:$G$310,B234)&gt;=2,1,COUNTIF('课表'!$G$148:$G$310,B234))+IF(COUNTIF('课表'!$H$148:$H$310,B234)&gt;=2,1,COUNTIF('课表'!$H$148:$H$310,B234))+IF(COUNTIF('课表'!$I$148:$I$310,B234)&gt;=2,1,COUNTIF('课表'!$I$148:$I$310,B234))+IF(COUNTIF('课表'!$J$148:$J$310,B234)&gt;=2,1,COUNTIF('课表'!$J$148:$J$310,B234)))*2</f>
        <v>6</v>
      </c>
      <c r="I234" s="34">
        <f>(IF(COUNTIF('课表'!$K$148:$K$310,B234)&gt;=2,1,COUNTIF('课表'!$K$148:$K$310,B234))+IF(COUNTIF('课表'!$L$148:$L$310,B234)&gt;=2,1,COUNTIF('课表'!$L$148:$L$310,B234))+IF(COUNTIF('课表'!$M$148:$M$310,B234)&gt;=2,1,COUNTIF('课表'!$M$148:$M$310,B234))+IF(COUNTIF('课表'!$N$148:$N$310,B234)&gt;=2,1,COUNTIF('课表'!$N$148:$N$310,B234)))*2</f>
        <v>4</v>
      </c>
      <c r="J234" s="30">
        <f>(IF(COUNTIF('课表'!$O$148:$O$310,B234)&gt;=2,1,COUNTIF('课表'!$O$148:$O$310,B234))+IF(COUNTIF('课表'!$P$148:$P$310,B234)&gt;=2,1,COUNTIF('课表'!$P$148:$P$310,B234))+IF(COUNTIF('课表'!$Q$148:$Q$310,B234)&gt;=2,1,COUNTIF('课表'!$Q$148:$Q$310,B234))+IF(COUNTIF('课表'!$R$148:$R$310,B234)&gt;=2,1,COUNTIF('课表'!$R$148:$R$310,B234)))*2</f>
        <v>4</v>
      </c>
      <c r="K234" s="30">
        <f>(IF(COUNTIF('课表'!$S$148:$S$310,B234)&gt;=2,1,COUNTIF('课表'!$S$148:$S$310,B234))+IF(COUNTIF('课表'!$T$148:$T$310,B234)&gt;=2,1,COUNTIF('课表'!$T$148:$T$310,B234)))*2</f>
        <v>0</v>
      </c>
      <c r="L234" s="30">
        <f>(IF(COUNTIF('课表'!$U$148:$U$310,B234)&gt;=2,1,COUNTIF('课表'!$U$148:$U$310,B234))+IF(COUNTIF('课表'!$V$148:$V$310,B234)&gt;=2,1,COUNTIF('课表'!$V$148:$V$310,B234))+IF(COUNTIF('课表'!$W$148:$W$310,B234)&gt;=2,1,COUNTIF('课表'!$W$148:$W$310,B234))+IF(COUNTIF('课表'!$X$148:$X$310,B234)&gt;=2,1,COUNTIF('课表'!$X$148:$X$310,B234)))*2</f>
        <v>6</v>
      </c>
      <c r="M234" s="30">
        <f>(IF(COUNTIF('课表'!$Y$148:$Y$310,B234)&gt;=2,1,COUNTIF('课表'!$Y$148:$Y$310,B234))+IF(COUNTIF('课表'!$Z$148:$Z$310,B234)&gt;=2,1,COUNTIF('课表'!$Z$148:$Z$310,B234))+IF(COUNTIF('课表'!$AA$148:$AA$310,B234)&gt;=2,1,COUNTIF('课表'!$AA$148:$AA$310,B234))+IF(COUNTIF('课表'!$AB$148:$AB$310,B234)&gt;=2,1,COUNTIF('课表'!$AB$148:$AB$310,B234)))*2</f>
        <v>0</v>
      </c>
      <c r="N234" s="30">
        <f t="shared" si="7"/>
        <v>24</v>
      </c>
    </row>
    <row r="235" spans="1:14" ht="19.5" customHeight="1">
      <c r="A235" s="28">
        <v>233</v>
      </c>
      <c r="B235" s="29" t="s">
        <v>1049</v>
      </c>
      <c r="C235" s="5" t="str">
        <f>VLOOKUP(B235,'教师基础数据'!$B$2:$G4466,3,FALSE)</f>
        <v>环生系</v>
      </c>
      <c r="D235" s="5" t="str">
        <f>VLOOKUP(B235,'教师基础数据'!$B$2:$G4466,4,FALSE)</f>
        <v>兼职</v>
      </c>
      <c r="E235" s="5" t="str">
        <f>VLOOKUP(B235,'教师基础数据'!$B$2:$G4466,5,FALSE)</f>
        <v>园林教研室</v>
      </c>
      <c r="F235" s="28">
        <f t="shared" si="6"/>
        <v>3</v>
      </c>
      <c r="G235" s="30">
        <f>(IF(COUNTIF('课表'!$C$148:$C$310,B235)&gt;=2,1,COUNTIF('课表'!$C$148:$C$310,B235))+IF(COUNTIF('课表'!$D$148:$D$310,B235)&gt;=2,1,COUNTIF('课表'!D$148:$D$310,B235))+IF(COUNTIF('课表'!$E$148:$E$310,B235)&gt;=2,1,COUNTIF('课表'!$E$148:$E$310,B235))+IF(COUNTIF('课表'!$F$148:$F$310,B235)&gt;=2,1,COUNTIF('课表'!$F$148:$F$310,B235)))*2</f>
        <v>0</v>
      </c>
      <c r="H235" s="30">
        <f>(IF(COUNTIF('课表'!$G$148:$G$310,B235)&gt;=2,1,COUNTIF('课表'!$G$148:$G$310,B235))+IF(COUNTIF('课表'!$H$148:$H$310,B235)&gt;=2,1,COUNTIF('课表'!$H$148:$H$310,B235))+IF(COUNTIF('课表'!$I$148:$I$310,B235)&gt;=2,1,COUNTIF('课表'!$I$148:$I$310,B235))+IF(COUNTIF('课表'!$J$148:$J$310,B235)&gt;=2,1,COUNTIF('课表'!$J$148:$J$310,B235)))*2</f>
        <v>4</v>
      </c>
      <c r="I235" s="34">
        <f>(IF(COUNTIF('课表'!$K$148:$K$310,B235)&gt;=2,1,COUNTIF('课表'!$K$148:$K$310,B235))+IF(COUNTIF('课表'!$L$148:$L$310,B235)&gt;=2,1,COUNTIF('课表'!$L$148:$L$310,B235))+IF(COUNTIF('课表'!$M$148:$M$310,B235)&gt;=2,1,COUNTIF('课表'!$M$148:$M$310,B235))+IF(COUNTIF('课表'!$N$148:$N$310,B235)&gt;=2,1,COUNTIF('课表'!$N$148:$N$310,B235)))*2</f>
        <v>4</v>
      </c>
      <c r="J235" s="30">
        <f>(IF(COUNTIF('课表'!$O$148:$O$310,B235)&gt;=2,1,COUNTIF('课表'!$O$148:$O$310,B235))+IF(COUNTIF('课表'!$P$148:$P$310,B235)&gt;=2,1,COUNTIF('课表'!$P$148:$P$310,B235))+IF(COUNTIF('课表'!$Q$148:$Q$310,B235)&gt;=2,1,COUNTIF('课表'!$Q$148:$Q$310,B235))+IF(COUNTIF('课表'!$R$148:$R$310,B235)&gt;=2,1,COUNTIF('课表'!$R$148:$R$310,B235)))*2</f>
        <v>4</v>
      </c>
      <c r="K235" s="30">
        <f>(IF(COUNTIF('课表'!$S$148:$S$310,B235)&gt;=2,1,COUNTIF('课表'!$S$148:$S$310,B235))+IF(COUNTIF('课表'!$T$148:$T$310,B235)&gt;=2,1,COUNTIF('课表'!$T$148:$T$310,B235)))*2</f>
        <v>0</v>
      </c>
      <c r="L235" s="30">
        <f>(IF(COUNTIF('课表'!$U$148:$U$310,B235)&gt;=2,1,COUNTIF('课表'!$U$148:$U$310,B235))+IF(COUNTIF('课表'!$V$148:$V$310,B235)&gt;=2,1,COUNTIF('课表'!$V$148:$V$310,B235))+IF(COUNTIF('课表'!$W$148:$W$310,B235)&gt;=2,1,COUNTIF('课表'!$W$148:$W$310,B235))+IF(COUNTIF('课表'!$X$148:$X$310,B235)&gt;=2,1,COUNTIF('课表'!$X$148:$X$310,B235)))*2</f>
        <v>0</v>
      </c>
      <c r="M235" s="30">
        <f>(IF(COUNTIF('课表'!$Y$148:$Y$310,B235)&gt;=2,1,COUNTIF('课表'!$Y$148:$Y$310,B235))+IF(COUNTIF('课表'!$Z$148:$Z$310,B235)&gt;=2,1,COUNTIF('课表'!$Z$148:$Z$310,B235))+IF(COUNTIF('课表'!$AA$148:$AA$310,B235)&gt;=2,1,COUNTIF('课表'!$AA$148:$AA$310,B235))+IF(COUNTIF('课表'!$AB$148:$AB$310,B235)&gt;=2,1,COUNTIF('课表'!$AB$148:$AB$310,B235)))*2</f>
        <v>0</v>
      </c>
      <c r="N235" s="30">
        <f t="shared" si="7"/>
        <v>12</v>
      </c>
    </row>
    <row r="236" spans="1:14" ht="19.5" customHeight="1">
      <c r="A236" s="28">
        <v>234</v>
      </c>
      <c r="B236" s="29" t="s">
        <v>1640</v>
      </c>
      <c r="C236" s="5" t="str">
        <f>VLOOKUP(B236,'教师基础数据'!$B$2:$G4606,3,FALSE)</f>
        <v>动科系</v>
      </c>
      <c r="D236" s="5" t="str">
        <f>VLOOKUP(B236,'教师基础数据'!$B$2:$G4606,4,FALSE)</f>
        <v>专职</v>
      </c>
      <c r="E236" s="5" t="str">
        <f>VLOOKUP(B236,'教师基础数据'!$B$2:$G4606,5,FALSE)</f>
        <v>兽医教研室</v>
      </c>
      <c r="F236" s="28">
        <f t="shared" si="6"/>
        <v>0</v>
      </c>
      <c r="G236" s="30">
        <f>(IF(COUNTIF('课表'!$C$148:$C$310,B236)&gt;=2,1,COUNTIF('课表'!$C$148:$C$310,B236))+IF(COUNTIF('课表'!$D$148:$D$310,B236)&gt;=2,1,COUNTIF('课表'!D$148:$D$310,B236))+IF(COUNTIF('课表'!$E$148:$E$310,B236)&gt;=2,1,COUNTIF('课表'!$E$148:$E$310,B236))+IF(COUNTIF('课表'!$F$148:$F$310,B236)&gt;=2,1,COUNTIF('课表'!$F$148:$F$310,B236)))*2</f>
        <v>0</v>
      </c>
      <c r="H236" s="30">
        <f>(IF(COUNTIF('课表'!$G$148:$G$310,B236)&gt;=2,1,COUNTIF('课表'!$G$148:$G$310,B236))+IF(COUNTIF('课表'!$H$148:$H$310,B236)&gt;=2,1,COUNTIF('课表'!$H$148:$H$310,B236))+IF(COUNTIF('课表'!$I$148:$I$310,B236)&gt;=2,1,COUNTIF('课表'!$I$148:$I$310,B236))+IF(COUNTIF('课表'!$J$148:$J$310,B236)&gt;=2,1,COUNTIF('课表'!$J$148:$J$310,B236)))*2</f>
        <v>0</v>
      </c>
      <c r="I236" s="34">
        <f>(IF(COUNTIF('课表'!$K$148:$K$310,B236)&gt;=2,1,COUNTIF('课表'!$K$148:$K$310,B236))+IF(COUNTIF('课表'!$L$148:$L$310,B236)&gt;=2,1,COUNTIF('课表'!$L$148:$L$310,B236))+IF(COUNTIF('课表'!$M$148:$M$310,B236)&gt;=2,1,COUNTIF('课表'!$M$148:$M$310,B236))+IF(COUNTIF('课表'!$N$148:$N$310,B236)&gt;=2,1,COUNTIF('课表'!$N$148:$N$310,B236)))*2</f>
        <v>0</v>
      </c>
      <c r="J236" s="30">
        <f>(IF(COUNTIF('课表'!$O$148:$O$310,B236)&gt;=2,1,COUNTIF('课表'!$O$148:$O$310,B236))+IF(COUNTIF('课表'!$P$148:$P$310,B236)&gt;=2,1,COUNTIF('课表'!$P$148:$P$310,B236))+IF(COUNTIF('课表'!$Q$148:$Q$310,B236)&gt;=2,1,COUNTIF('课表'!$Q$148:$Q$310,B236))+IF(COUNTIF('课表'!$R$148:$R$310,B236)&gt;=2,1,COUNTIF('课表'!$R$148:$R$310,B236)))*2</f>
        <v>0</v>
      </c>
      <c r="K236" s="30">
        <f>(IF(COUNTIF('课表'!$S$148:$S$310,B236)&gt;=2,1,COUNTIF('课表'!$S$148:$S$310,B236))+IF(COUNTIF('课表'!$T$148:$T$310,B236)&gt;=2,1,COUNTIF('课表'!$T$148:$T$310,B236)))*2</f>
        <v>0</v>
      </c>
      <c r="L236" s="30">
        <f>(IF(COUNTIF('课表'!$U$148:$U$310,B236)&gt;=2,1,COUNTIF('课表'!$U$148:$U$310,B236))+IF(COUNTIF('课表'!$V$148:$V$310,B236)&gt;=2,1,COUNTIF('课表'!$V$148:$V$310,B236))+IF(COUNTIF('课表'!$W$148:$W$310,B236)&gt;=2,1,COUNTIF('课表'!$W$148:$W$310,B236))+IF(COUNTIF('课表'!$X$148:$X$310,B236)&gt;=2,1,COUNTIF('课表'!$X$148:$X$310,B236)))*2</f>
        <v>0</v>
      </c>
      <c r="M236" s="30">
        <f>(IF(COUNTIF('课表'!$Y$148:$Y$310,B236)&gt;=2,1,COUNTIF('课表'!$Y$148:$Y$310,B236))+IF(COUNTIF('课表'!$Z$148:$Z$310,B236)&gt;=2,1,COUNTIF('课表'!$Z$148:$Z$310,B236))+IF(COUNTIF('课表'!$AA$148:$AA$310,B236)&gt;=2,1,COUNTIF('课表'!$AA$148:$AA$310,B236))+IF(COUNTIF('课表'!$AB$148:$AB$310,B236)&gt;=2,1,COUNTIF('课表'!$AB$148:$AB$310,B236)))*2</f>
        <v>0</v>
      </c>
      <c r="N236" s="30">
        <f t="shared" si="7"/>
        <v>0</v>
      </c>
    </row>
    <row r="237" spans="1:14" ht="19.5" customHeight="1">
      <c r="A237" s="28">
        <v>235</v>
      </c>
      <c r="B237" s="29" t="s">
        <v>956</v>
      </c>
      <c r="C237" s="5" t="str">
        <f>VLOOKUP(B237,'教师基础数据'!$B$2:$G4530,3,FALSE)</f>
        <v>动科系</v>
      </c>
      <c r="D237" s="5" t="str">
        <f>VLOOKUP(B237,'教师基础数据'!$B$2:$G4530,4,FALSE)</f>
        <v>专职</v>
      </c>
      <c r="E237" s="5" t="str">
        <f>VLOOKUP(B237,'教师基础数据'!$B$2:$G4530,5,FALSE)</f>
        <v>兽医教研室</v>
      </c>
      <c r="F237" s="28">
        <f t="shared" si="6"/>
        <v>4</v>
      </c>
      <c r="G237" s="30">
        <f>(IF(COUNTIF('课表'!$C$148:$C$310,B237)&gt;=2,1,COUNTIF('课表'!$C$148:$C$310,B237))+IF(COUNTIF('课表'!$D$148:$D$310,B237)&gt;=2,1,COUNTIF('课表'!D$148:$D$310,B237))+IF(COUNTIF('课表'!$E$148:$E$310,B237)&gt;=2,1,COUNTIF('课表'!$E$148:$E$310,B237))+IF(COUNTIF('课表'!$F$148:$F$310,B237)&gt;=2,1,COUNTIF('课表'!$F$148:$F$310,B237)))*2</f>
        <v>2</v>
      </c>
      <c r="H237" s="30">
        <f>(IF(COUNTIF('课表'!$G$148:$G$310,B237)&gt;=2,1,COUNTIF('课表'!$G$148:$G$310,B237))+IF(COUNTIF('课表'!$H$148:$H$310,B237)&gt;=2,1,COUNTIF('课表'!$H$148:$H$310,B237))+IF(COUNTIF('课表'!$I$148:$I$310,B237)&gt;=2,1,COUNTIF('课表'!$I$148:$I$310,B237))+IF(COUNTIF('课表'!$J$148:$J$310,B237)&gt;=2,1,COUNTIF('课表'!$J$148:$J$310,B237)))*2</f>
        <v>4</v>
      </c>
      <c r="I237" s="34">
        <f>(IF(COUNTIF('课表'!$K$148:$K$310,B237)&gt;=2,1,COUNTIF('课表'!$K$148:$K$310,B237))+IF(COUNTIF('课表'!$L$148:$L$310,B237)&gt;=2,1,COUNTIF('课表'!$L$148:$L$310,B237))+IF(COUNTIF('课表'!$M$148:$M$310,B237)&gt;=2,1,COUNTIF('课表'!$M$148:$M$310,B237))+IF(COUNTIF('课表'!$N$148:$N$310,B237)&gt;=2,1,COUNTIF('课表'!$N$148:$N$310,B237)))*2</f>
        <v>2</v>
      </c>
      <c r="J237" s="30">
        <f>(IF(COUNTIF('课表'!$O$148:$O$310,B237)&gt;=2,1,COUNTIF('课表'!$O$148:$O$310,B237))+IF(COUNTIF('课表'!$P$148:$P$310,B237)&gt;=2,1,COUNTIF('课表'!$P$148:$P$310,B237))+IF(COUNTIF('课表'!$Q$148:$Q$310,B237)&gt;=2,1,COUNTIF('课表'!$Q$148:$Q$310,B237))+IF(COUNTIF('课表'!$R$148:$R$310,B237)&gt;=2,1,COUNTIF('课表'!$R$148:$R$310,B237)))*2</f>
        <v>6</v>
      </c>
      <c r="K237" s="30">
        <f>(IF(COUNTIF('课表'!$S$148:$S$310,B237)&gt;=2,1,COUNTIF('课表'!$S$148:$S$310,B237))+IF(COUNTIF('课表'!$T$148:$T$310,B237)&gt;=2,1,COUNTIF('课表'!$T$148:$T$310,B237)))*2</f>
        <v>0</v>
      </c>
      <c r="L237" s="30">
        <f>(IF(COUNTIF('课表'!$U$148:$U$310,B237)&gt;=2,1,COUNTIF('课表'!$U$148:$U$310,B237))+IF(COUNTIF('课表'!$V$148:$V$310,B237)&gt;=2,1,COUNTIF('课表'!$V$148:$V$310,B237))+IF(COUNTIF('课表'!$W$148:$W$310,B237)&gt;=2,1,COUNTIF('课表'!$W$148:$W$310,B237))+IF(COUNTIF('课表'!$X$148:$X$310,B237)&gt;=2,1,COUNTIF('课表'!$X$148:$X$310,B237)))*2</f>
        <v>0</v>
      </c>
      <c r="M237" s="30">
        <f>(IF(COUNTIF('课表'!$Y$148:$Y$310,B237)&gt;=2,1,COUNTIF('课表'!$Y$148:$Y$310,B237))+IF(COUNTIF('课表'!$Z$148:$Z$310,B237)&gt;=2,1,COUNTIF('课表'!$Z$148:$Z$310,B237))+IF(COUNTIF('课表'!$AA$148:$AA$310,B237)&gt;=2,1,COUNTIF('课表'!$AA$148:$AA$310,B237))+IF(COUNTIF('课表'!$AB$148:$AB$310,B237)&gt;=2,1,COUNTIF('课表'!$AB$148:$AB$310,B237)))*2</f>
        <v>0</v>
      </c>
      <c r="N237" s="30">
        <f t="shared" si="7"/>
        <v>14</v>
      </c>
    </row>
    <row r="238" spans="1:14" ht="19.5" customHeight="1">
      <c r="A238" s="28">
        <v>236</v>
      </c>
      <c r="B238" s="29" t="s">
        <v>950</v>
      </c>
      <c r="C238" s="5" t="str">
        <f>VLOOKUP(B238,'教师基础数据'!$B$2:$G4679,3,FALSE)</f>
        <v>动科系</v>
      </c>
      <c r="D238" s="5" t="str">
        <f>VLOOKUP(B238,'教师基础数据'!$B$2:$G4679,4,FALSE)</f>
        <v>专职</v>
      </c>
      <c r="E238" s="5" t="str">
        <f>VLOOKUP(B238,'教师基础数据'!$B$2:$G4679,5,FALSE)</f>
        <v>兽医教研室</v>
      </c>
      <c r="F238" s="28">
        <f t="shared" si="6"/>
        <v>2</v>
      </c>
      <c r="G238" s="30">
        <f>(IF(COUNTIF('课表'!$C$148:$C$310,B238)&gt;=2,1,COUNTIF('课表'!$C$148:$C$310,B238))+IF(COUNTIF('课表'!$D$148:$D$310,B238)&gt;=2,1,COUNTIF('课表'!D$148:$D$310,B238))+IF(COUNTIF('课表'!$E$148:$E$310,B238)&gt;=2,1,COUNTIF('课表'!$E$148:$E$310,B238))+IF(COUNTIF('课表'!$F$148:$F$310,B238)&gt;=2,1,COUNTIF('课表'!$F$148:$F$310,B238)))*2</f>
        <v>0</v>
      </c>
      <c r="H238" s="30">
        <f>(IF(COUNTIF('课表'!$G$148:$G$310,B238)&gt;=2,1,COUNTIF('课表'!$G$148:$G$310,B238))+IF(COUNTIF('课表'!$H$148:$H$310,B238)&gt;=2,1,COUNTIF('课表'!$H$148:$H$310,B238))+IF(COUNTIF('课表'!$I$148:$I$310,B238)&gt;=2,1,COUNTIF('课表'!$I$148:$I$310,B238))+IF(COUNTIF('课表'!$J$148:$J$310,B238)&gt;=2,1,COUNTIF('课表'!$J$148:$J$310,B238)))*2</f>
        <v>0</v>
      </c>
      <c r="I238" s="34">
        <f>(IF(COUNTIF('课表'!$K$148:$K$310,B238)&gt;=2,1,COUNTIF('课表'!$K$148:$K$310,B238))+IF(COUNTIF('课表'!$L$148:$L$310,B238)&gt;=2,1,COUNTIF('课表'!$L$148:$L$310,B238))+IF(COUNTIF('课表'!$M$148:$M$310,B238)&gt;=2,1,COUNTIF('课表'!$M$148:$M$310,B238))+IF(COUNTIF('课表'!$N$148:$N$310,B238)&gt;=2,1,COUNTIF('课表'!$N$148:$N$310,B238)))*2</f>
        <v>0</v>
      </c>
      <c r="J238" s="30">
        <f>(IF(COUNTIF('课表'!$O$148:$O$310,B238)&gt;=2,1,COUNTIF('课表'!$O$148:$O$310,B238))+IF(COUNTIF('课表'!$P$148:$P$310,B238)&gt;=2,1,COUNTIF('课表'!$P$148:$P$310,B238))+IF(COUNTIF('课表'!$Q$148:$Q$310,B238)&gt;=2,1,COUNTIF('课表'!$Q$148:$Q$310,B238))+IF(COUNTIF('课表'!$R$148:$R$310,B238)&gt;=2,1,COUNTIF('课表'!$R$148:$R$310,B238)))*2</f>
        <v>4</v>
      </c>
      <c r="K238" s="30">
        <f>(IF(COUNTIF('课表'!$S$148:$S$310,B238)&gt;=2,1,COUNTIF('课表'!$S$148:$S$310,B238))+IF(COUNTIF('课表'!$T$148:$T$310,B238)&gt;=2,1,COUNTIF('课表'!$T$148:$T$310,B238)))*2</f>
        <v>0</v>
      </c>
      <c r="L238" s="30">
        <f>(IF(COUNTIF('课表'!$U$148:$U$310,B238)&gt;=2,1,COUNTIF('课表'!$U$148:$U$310,B238))+IF(COUNTIF('课表'!$V$148:$V$310,B238)&gt;=2,1,COUNTIF('课表'!$V$148:$V$310,B238))+IF(COUNTIF('课表'!$W$148:$W$310,B238)&gt;=2,1,COUNTIF('课表'!$W$148:$W$310,B238))+IF(COUNTIF('课表'!$X$148:$X$310,B238)&gt;=2,1,COUNTIF('课表'!$X$148:$X$310,B238)))*2</f>
        <v>6</v>
      </c>
      <c r="M238" s="30">
        <f>(IF(COUNTIF('课表'!$Y$148:$Y$310,B238)&gt;=2,1,COUNTIF('课表'!$Y$148:$Y$310,B238))+IF(COUNTIF('课表'!$Z$148:$Z$310,B238)&gt;=2,1,COUNTIF('课表'!$Z$148:$Z$310,B238))+IF(COUNTIF('课表'!$AA$148:$AA$310,B238)&gt;=2,1,COUNTIF('课表'!$AA$148:$AA$310,B238))+IF(COUNTIF('课表'!$AB$148:$AB$310,B238)&gt;=2,1,COUNTIF('课表'!$AB$148:$AB$310,B238)))*2</f>
        <v>0</v>
      </c>
      <c r="N238" s="30">
        <f t="shared" si="7"/>
        <v>10</v>
      </c>
    </row>
    <row r="239" spans="1:14" ht="19.5" customHeight="1">
      <c r="A239" s="28">
        <v>237</v>
      </c>
      <c r="B239" s="29" t="s">
        <v>973</v>
      </c>
      <c r="C239" s="5" t="str">
        <f>VLOOKUP(B239,'教师基础数据'!$B$2:$G4422,3,FALSE)</f>
        <v>动科系</v>
      </c>
      <c r="D239" s="5" t="str">
        <f>VLOOKUP(B239,'教师基础数据'!$B$2:$G4422,4,FALSE)</f>
        <v>专职</v>
      </c>
      <c r="E239" s="5" t="str">
        <f>VLOOKUP(B239,'教师基础数据'!$B$2:$G4422,5,FALSE)</f>
        <v>兽医教研室</v>
      </c>
      <c r="F239" s="28">
        <f t="shared" si="6"/>
        <v>3</v>
      </c>
      <c r="G239" s="30">
        <f>(IF(COUNTIF('课表'!$C$148:$C$310,B239)&gt;=2,1,COUNTIF('课表'!$C$148:$C$310,B239))+IF(COUNTIF('课表'!$D$148:$D$310,B239)&gt;=2,1,COUNTIF('课表'!D$148:$D$310,B239))+IF(COUNTIF('课表'!$E$148:$E$310,B239)&gt;=2,1,COUNTIF('课表'!$E$148:$E$310,B239))+IF(COUNTIF('课表'!$F$148:$F$310,B239)&gt;=2,1,COUNTIF('课表'!$F$148:$F$310,B239)))*2</f>
        <v>4</v>
      </c>
      <c r="H239" s="30">
        <f>(IF(COUNTIF('课表'!$G$148:$G$310,B239)&gt;=2,1,COUNTIF('课表'!$G$148:$G$310,B239))+IF(COUNTIF('课表'!$H$148:$H$310,B239)&gt;=2,1,COUNTIF('课表'!$H$148:$H$310,B239))+IF(COUNTIF('课表'!$I$148:$I$310,B239)&gt;=2,1,COUNTIF('课表'!$I$148:$I$310,B239))+IF(COUNTIF('课表'!$J$148:$J$310,B239)&gt;=2,1,COUNTIF('课表'!$J$148:$J$310,B239)))*2</f>
        <v>4</v>
      </c>
      <c r="I239" s="34">
        <f>(IF(COUNTIF('课表'!$K$148:$K$310,B239)&gt;=2,1,COUNTIF('课表'!$K$148:$K$310,B239))+IF(COUNTIF('课表'!$L$148:$L$310,B239)&gt;=2,1,COUNTIF('课表'!$L$148:$L$310,B239))+IF(COUNTIF('课表'!$M$148:$M$310,B239)&gt;=2,1,COUNTIF('课表'!$M$148:$M$310,B239))+IF(COUNTIF('课表'!$N$148:$N$310,B239)&gt;=2,1,COUNTIF('课表'!$N$148:$N$310,B239)))*2</f>
        <v>0</v>
      </c>
      <c r="J239" s="30">
        <f>(IF(COUNTIF('课表'!$O$148:$O$310,B239)&gt;=2,1,COUNTIF('课表'!$O$148:$O$310,B239))+IF(COUNTIF('课表'!$P$148:$P$310,B239)&gt;=2,1,COUNTIF('课表'!$P$148:$P$310,B239))+IF(COUNTIF('课表'!$Q$148:$Q$310,B239)&gt;=2,1,COUNTIF('课表'!$Q$148:$Q$310,B239))+IF(COUNTIF('课表'!$R$148:$R$310,B239)&gt;=2,1,COUNTIF('课表'!$R$148:$R$310,B239)))*2</f>
        <v>4</v>
      </c>
      <c r="K239" s="30">
        <f>(IF(COUNTIF('课表'!$S$148:$S$310,B239)&gt;=2,1,COUNTIF('课表'!$S$148:$S$310,B239))+IF(COUNTIF('课表'!$T$148:$T$310,B239)&gt;=2,1,COUNTIF('课表'!$T$148:$T$310,B239)))*2</f>
        <v>0</v>
      </c>
      <c r="L239" s="30">
        <f>(IF(COUNTIF('课表'!$U$148:$U$310,B239)&gt;=2,1,COUNTIF('课表'!$U$148:$U$310,B239))+IF(COUNTIF('课表'!$V$148:$V$310,B239)&gt;=2,1,COUNTIF('课表'!$V$148:$V$310,B239))+IF(COUNTIF('课表'!$W$148:$W$310,B239)&gt;=2,1,COUNTIF('课表'!$W$148:$W$310,B239))+IF(COUNTIF('课表'!$X$148:$X$310,B239)&gt;=2,1,COUNTIF('课表'!$X$148:$X$310,B239)))*2</f>
        <v>0</v>
      </c>
      <c r="M239" s="30">
        <f>(IF(COUNTIF('课表'!$Y$148:$Y$310,B239)&gt;=2,1,COUNTIF('课表'!$Y$148:$Y$310,B239))+IF(COUNTIF('课表'!$Z$148:$Z$310,B239)&gt;=2,1,COUNTIF('课表'!$Z$148:$Z$310,B239))+IF(COUNTIF('课表'!$AA$148:$AA$310,B239)&gt;=2,1,COUNTIF('课表'!$AA$148:$AA$310,B239))+IF(COUNTIF('课表'!$AB$148:$AB$310,B239)&gt;=2,1,COUNTIF('课表'!$AB$148:$AB$310,B239)))*2</f>
        <v>0</v>
      </c>
      <c r="N239" s="30">
        <f t="shared" si="7"/>
        <v>12</v>
      </c>
    </row>
    <row r="240" spans="1:14" ht="19.5" customHeight="1">
      <c r="A240" s="28">
        <v>238</v>
      </c>
      <c r="B240" s="29" t="s">
        <v>947</v>
      </c>
      <c r="C240" s="5" t="str">
        <f>VLOOKUP(B240,'教师基础数据'!$B$2:$G4423,3,FALSE)</f>
        <v>动科系</v>
      </c>
      <c r="D240" s="5" t="str">
        <f>VLOOKUP(B240,'教师基础数据'!$B$2:$G4423,4,FALSE)</f>
        <v>专职</v>
      </c>
      <c r="E240" s="5" t="str">
        <f>VLOOKUP(B240,'教师基础数据'!$B$2:$G4423,5,FALSE)</f>
        <v>兽医教研室</v>
      </c>
      <c r="F240" s="28">
        <f t="shared" si="6"/>
        <v>2</v>
      </c>
      <c r="G240" s="30">
        <f>(IF(COUNTIF('课表'!$C$148:$C$310,B240)&gt;=2,1,COUNTIF('课表'!$C$148:$C$310,B240))+IF(COUNTIF('课表'!$D$148:$D$310,B240)&gt;=2,1,COUNTIF('课表'!D$148:$D$310,B240))+IF(COUNTIF('课表'!$E$148:$E$310,B240)&gt;=2,1,COUNTIF('课表'!$E$148:$E$310,B240))+IF(COUNTIF('课表'!$F$148:$F$310,B240)&gt;=2,1,COUNTIF('课表'!$F$148:$F$310,B240)))*2</f>
        <v>0</v>
      </c>
      <c r="H240" s="30">
        <f>(IF(COUNTIF('课表'!$G$148:$G$310,B240)&gt;=2,1,COUNTIF('课表'!$G$148:$G$310,B240))+IF(COUNTIF('课表'!$H$148:$H$310,B240)&gt;=2,1,COUNTIF('课表'!$H$148:$H$310,B240))+IF(COUNTIF('课表'!$I$148:$I$310,B240)&gt;=2,1,COUNTIF('课表'!$I$148:$I$310,B240))+IF(COUNTIF('课表'!$J$148:$J$310,B240)&gt;=2,1,COUNTIF('课表'!$J$148:$J$310,B240)))*2</f>
        <v>2</v>
      </c>
      <c r="I240" s="34">
        <f>(IF(COUNTIF('课表'!$K$148:$K$310,B240)&gt;=2,1,COUNTIF('课表'!$K$148:$K$310,B240))+IF(COUNTIF('课表'!$L$148:$L$310,B240)&gt;=2,1,COUNTIF('课表'!$L$148:$L$310,B240))+IF(COUNTIF('课表'!$M$148:$M$310,B240)&gt;=2,1,COUNTIF('课表'!$M$148:$M$310,B240))+IF(COUNTIF('课表'!$N$148:$N$310,B240)&gt;=2,1,COUNTIF('课表'!$N$148:$N$310,B240)))*2</f>
        <v>0</v>
      </c>
      <c r="J240" s="30">
        <f>(IF(COUNTIF('课表'!$O$148:$O$310,B240)&gt;=2,1,COUNTIF('课表'!$O$148:$O$310,B240))+IF(COUNTIF('课表'!$P$148:$P$310,B240)&gt;=2,1,COUNTIF('课表'!$P$148:$P$310,B240))+IF(COUNTIF('课表'!$Q$148:$Q$310,B240)&gt;=2,1,COUNTIF('课表'!$Q$148:$Q$310,B240))+IF(COUNTIF('课表'!$R$148:$R$310,B240)&gt;=2,1,COUNTIF('课表'!$R$148:$R$310,B240)))*2</f>
        <v>0</v>
      </c>
      <c r="K240" s="30">
        <f>(IF(COUNTIF('课表'!$S$148:$S$310,B240)&gt;=2,1,COUNTIF('课表'!$S$148:$S$310,B240))+IF(COUNTIF('课表'!$T$148:$T$310,B240)&gt;=2,1,COUNTIF('课表'!$T$148:$T$310,B240)))*2</f>
        <v>0</v>
      </c>
      <c r="L240" s="30">
        <f>(IF(COUNTIF('课表'!$U$148:$U$310,B240)&gt;=2,1,COUNTIF('课表'!$U$148:$U$310,B240))+IF(COUNTIF('课表'!$V$148:$V$310,B240)&gt;=2,1,COUNTIF('课表'!$V$148:$V$310,B240))+IF(COUNTIF('课表'!$W$148:$W$310,B240)&gt;=2,1,COUNTIF('课表'!$W$148:$W$310,B240))+IF(COUNTIF('课表'!$X$148:$X$310,B240)&gt;=2,1,COUNTIF('课表'!$X$148:$X$310,B240)))*2</f>
        <v>4</v>
      </c>
      <c r="M240" s="30">
        <f>(IF(COUNTIF('课表'!$Y$148:$Y$310,B240)&gt;=2,1,COUNTIF('课表'!$Y$148:$Y$310,B240))+IF(COUNTIF('课表'!$Z$148:$Z$310,B240)&gt;=2,1,COUNTIF('课表'!$Z$148:$Z$310,B240))+IF(COUNTIF('课表'!$AA$148:$AA$310,B240)&gt;=2,1,COUNTIF('课表'!$AA$148:$AA$310,B240))+IF(COUNTIF('课表'!$AB$148:$AB$310,B240)&gt;=2,1,COUNTIF('课表'!$AB$148:$AB$310,B240)))*2</f>
        <v>0</v>
      </c>
      <c r="N240" s="30">
        <f t="shared" si="7"/>
        <v>6</v>
      </c>
    </row>
    <row r="241" spans="1:14" ht="19.5" customHeight="1">
      <c r="A241" s="28">
        <v>239</v>
      </c>
      <c r="B241" s="29" t="s">
        <v>962</v>
      </c>
      <c r="C241" s="5" t="str">
        <f>VLOOKUP(B241,'教师基础数据'!$B$2:$G4493,3,FALSE)</f>
        <v>动科系</v>
      </c>
      <c r="D241" s="5" t="str">
        <f>VLOOKUP(B241,'教师基础数据'!$B$2:$G4493,4,FALSE)</f>
        <v>专职</v>
      </c>
      <c r="E241" s="5" t="str">
        <f>VLOOKUP(B241,'教师基础数据'!$B$2:$G4493,5,FALSE)</f>
        <v>兽医教研室</v>
      </c>
      <c r="F241" s="28">
        <f t="shared" si="6"/>
        <v>4</v>
      </c>
      <c r="G241" s="30">
        <f>(IF(COUNTIF('课表'!$C$148:$C$310,B241)&gt;=2,1,COUNTIF('课表'!$C$148:$C$310,B241))+IF(COUNTIF('课表'!$D$148:$D$310,B241)&gt;=2,1,COUNTIF('课表'!D$148:$D$310,B241))+IF(COUNTIF('课表'!$E$148:$E$310,B241)&gt;=2,1,COUNTIF('课表'!$E$148:$E$310,B241))+IF(COUNTIF('课表'!$F$148:$F$310,B241)&gt;=2,1,COUNTIF('课表'!$F$148:$F$310,B241)))*2</f>
        <v>4</v>
      </c>
      <c r="H241" s="30">
        <f>(IF(COUNTIF('课表'!$G$148:$G$310,B241)&gt;=2,1,COUNTIF('课表'!$G$148:$G$310,B241))+IF(COUNTIF('课表'!$H$148:$H$310,B241)&gt;=2,1,COUNTIF('课表'!$H$148:$H$310,B241))+IF(COUNTIF('课表'!$I$148:$I$310,B241)&gt;=2,1,COUNTIF('课表'!$I$148:$I$310,B241))+IF(COUNTIF('课表'!$J$148:$J$310,B241)&gt;=2,1,COUNTIF('课表'!$J$148:$J$310,B241)))*2</f>
        <v>4</v>
      </c>
      <c r="I241" s="34">
        <f>(IF(COUNTIF('课表'!$K$148:$K$310,B241)&gt;=2,1,COUNTIF('课表'!$K$148:$K$310,B241))+IF(COUNTIF('课表'!$L$148:$L$310,B241)&gt;=2,1,COUNTIF('课表'!$L$148:$L$310,B241))+IF(COUNTIF('课表'!$M$148:$M$310,B241)&gt;=2,1,COUNTIF('课表'!$M$148:$M$310,B241))+IF(COUNTIF('课表'!$N$148:$N$310,B241)&gt;=2,1,COUNTIF('课表'!$N$148:$N$310,B241)))*2</f>
        <v>4</v>
      </c>
      <c r="J241" s="30">
        <f>(IF(COUNTIF('课表'!$O$148:$O$310,B241)&gt;=2,1,COUNTIF('课表'!$O$148:$O$310,B241))+IF(COUNTIF('课表'!$P$148:$P$310,B241)&gt;=2,1,COUNTIF('课表'!$P$148:$P$310,B241))+IF(COUNTIF('课表'!$Q$148:$Q$310,B241)&gt;=2,1,COUNTIF('课表'!$Q$148:$Q$310,B241))+IF(COUNTIF('课表'!$R$148:$R$310,B241)&gt;=2,1,COUNTIF('课表'!$R$148:$R$310,B241)))*2</f>
        <v>4</v>
      </c>
      <c r="K241" s="30">
        <f>(IF(COUNTIF('课表'!$S$148:$S$310,B241)&gt;=2,1,COUNTIF('课表'!$S$148:$S$310,B241))+IF(COUNTIF('课表'!$T$148:$T$310,B241)&gt;=2,1,COUNTIF('课表'!$T$148:$T$310,B241)))*2</f>
        <v>0</v>
      </c>
      <c r="L241" s="30">
        <f>(IF(COUNTIF('课表'!$U$148:$U$310,B241)&gt;=2,1,COUNTIF('课表'!$U$148:$U$310,B241))+IF(COUNTIF('课表'!$V$148:$V$310,B241)&gt;=2,1,COUNTIF('课表'!$V$148:$V$310,B241))+IF(COUNTIF('课表'!$W$148:$W$310,B241)&gt;=2,1,COUNTIF('课表'!$W$148:$W$310,B241))+IF(COUNTIF('课表'!$X$148:$X$310,B241)&gt;=2,1,COUNTIF('课表'!$X$148:$X$310,B241)))*2</f>
        <v>0</v>
      </c>
      <c r="M241" s="30">
        <f>(IF(COUNTIF('课表'!$Y$148:$Y$310,B241)&gt;=2,1,COUNTIF('课表'!$Y$148:$Y$310,B241))+IF(COUNTIF('课表'!$Z$148:$Z$310,B241)&gt;=2,1,COUNTIF('课表'!$Z$148:$Z$310,B241))+IF(COUNTIF('课表'!$AA$148:$AA$310,B241)&gt;=2,1,COUNTIF('课表'!$AA$148:$AA$310,B241))+IF(COUNTIF('课表'!$AB$148:$AB$310,B241)&gt;=2,1,COUNTIF('课表'!$AB$148:$AB$310,B241)))*2</f>
        <v>0</v>
      </c>
      <c r="N241" s="30">
        <f t="shared" si="7"/>
        <v>16</v>
      </c>
    </row>
    <row r="242" spans="1:14" ht="19.5" customHeight="1">
      <c r="A242" s="28">
        <v>240</v>
      </c>
      <c r="B242" s="29" t="s">
        <v>952</v>
      </c>
      <c r="C242" s="5" t="str">
        <f>VLOOKUP(B242,'教师基础数据'!$B$2:$G4425,3,FALSE)</f>
        <v>动科系</v>
      </c>
      <c r="D242" s="5" t="str">
        <f>VLOOKUP(B242,'教师基础数据'!$B$2:$G4425,4,FALSE)</f>
        <v>专职</v>
      </c>
      <c r="E242" s="5" t="str">
        <f>VLOOKUP(B242,'教师基础数据'!$B$2:$G4425,5,FALSE)</f>
        <v>兽医教研室</v>
      </c>
      <c r="F242" s="28">
        <f t="shared" si="6"/>
        <v>4</v>
      </c>
      <c r="G242" s="30">
        <f>(IF(COUNTIF('课表'!$C$148:$C$310,B242)&gt;=2,1,COUNTIF('课表'!$C$148:$C$310,B242))+IF(COUNTIF('课表'!$D$148:$D$310,B242)&gt;=2,1,COUNTIF('课表'!D$148:$D$310,B242))+IF(COUNTIF('课表'!$E$148:$E$310,B242)&gt;=2,1,COUNTIF('课表'!$E$148:$E$310,B242))+IF(COUNTIF('课表'!$F$148:$F$310,B242)&gt;=2,1,COUNTIF('课表'!$F$148:$F$310,B242)))*2</f>
        <v>4</v>
      </c>
      <c r="H242" s="30">
        <f>(IF(COUNTIF('课表'!$G$148:$G$310,B242)&gt;=2,1,COUNTIF('课表'!$G$148:$G$310,B242))+IF(COUNTIF('课表'!$H$148:$H$310,B242)&gt;=2,1,COUNTIF('课表'!$H$148:$H$310,B242))+IF(COUNTIF('课表'!$I$148:$I$310,B242)&gt;=2,1,COUNTIF('课表'!$I$148:$I$310,B242))+IF(COUNTIF('课表'!$J$148:$J$310,B242)&gt;=2,1,COUNTIF('课表'!$J$148:$J$310,B242)))*2</f>
        <v>2</v>
      </c>
      <c r="I242" s="34">
        <f>(IF(COUNTIF('课表'!$K$148:$K$310,B242)&gt;=2,1,COUNTIF('课表'!$K$148:$K$310,B242))+IF(COUNTIF('课表'!$L$148:$L$310,B242)&gt;=2,1,COUNTIF('课表'!$L$148:$L$310,B242))+IF(COUNTIF('课表'!$M$148:$M$310,B242)&gt;=2,1,COUNTIF('课表'!$M$148:$M$310,B242))+IF(COUNTIF('课表'!$N$148:$N$310,B242)&gt;=2,1,COUNTIF('课表'!$N$148:$N$310,B242)))*2</f>
        <v>4</v>
      </c>
      <c r="J242" s="30">
        <f>(IF(COUNTIF('课表'!$O$148:$O$310,B242)&gt;=2,1,COUNTIF('课表'!$O$148:$O$310,B242))+IF(COUNTIF('课表'!$P$148:$P$310,B242)&gt;=2,1,COUNTIF('课表'!$P$148:$P$310,B242))+IF(COUNTIF('课表'!$Q$148:$Q$310,B242)&gt;=2,1,COUNTIF('课表'!$Q$148:$Q$310,B242))+IF(COUNTIF('课表'!$R$148:$R$310,B242)&gt;=2,1,COUNTIF('课表'!$R$148:$R$310,B242)))*2</f>
        <v>0</v>
      </c>
      <c r="K242" s="30">
        <f>(IF(COUNTIF('课表'!$S$148:$S$310,B242)&gt;=2,1,COUNTIF('课表'!$S$148:$S$310,B242))+IF(COUNTIF('课表'!$T$148:$T$310,B242)&gt;=2,1,COUNTIF('课表'!$T$148:$T$310,B242)))*2</f>
        <v>0</v>
      </c>
      <c r="L242" s="30">
        <f>(IF(COUNTIF('课表'!$U$148:$U$310,B242)&gt;=2,1,COUNTIF('课表'!$U$148:$U$310,B242))+IF(COUNTIF('课表'!$V$148:$V$310,B242)&gt;=2,1,COUNTIF('课表'!$V$148:$V$310,B242))+IF(COUNTIF('课表'!$W$148:$W$310,B242)&gt;=2,1,COUNTIF('课表'!$W$148:$W$310,B242))+IF(COUNTIF('课表'!$X$148:$X$310,B242)&gt;=2,1,COUNTIF('课表'!$X$148:$X$310,B242)))*2</f>
        <v>2</v>
      </c>
      <c r="M242" s="30">
        <f>(IF(COUNTIF('课表'!$Y$148:$Y$310,B242)&gt;=2,1,COUNTIF('课表'!$Y$148:$Y$310,B242))+IF(COUNTIF('课表'!$Z$148:$Z$310,B242)&gt;=2,1,COUNTIF('课表'!$Z$148:$Z$310,B242))+IF(COUNTIF('课表'!$AA$148:$AA$310,B242)&gt;=2,1,COUNTIF('课表'!$AA$148:$AA$310,B242))+IF(COUNTIF('课表'!$AB$148:$AB$310,B242)&gt;=2,1,COUNTIF('课表'!$AB$148:$AB$310,B242)))*2</f>
        <v>0</v>
      </c>
      <c r="N242" s="30">
        <f t="shared" si="7"/>
        <v>12</v>
      </c>
    </row>
    <row r="243" spans="1:14" ht="19.5" customHeight="1">
      <c r="A243" s="28">
        <v>241</v>
      </c>
      <c r="B243" s="29" t="s">
        <v>1014</v>
      </c>
      <c r="C243" s="5" t="str">
        <f>VLOOKUP(B243,'教师基础数据'!$B$2:$G4768,3,FALSE)</f>
        <v>动科系</v>
      </c>
      <c r="D243" s="5" t="str">
        <f>VLOOKUP(B243,'教师基础数据'!$B$2:$G4768,4,FALSE)</f>
        <v>兼职</v>
      </c>
      <c r="E243" s="5" t="str">
        <f>VLOOKUP(B243,'教师基础数据'!$B$2:$G4768,5,FALSE)</f>
        <v>兽医教研室</v>
      </c>
      <c r="F243" s="28">
        <f t="shared" si="6"/>
        <v>3</v>
      </c>
      <c r="G243" s="30">
        <f>(IF(COUNTIF('课表'!$C$148:$C$310,B243)&gt;=2,1,COUNTIF('课表'!$C$148:$C$310,B243))+IF(COUNTIF('课表'!$D$148:$D$310,B243)&gt;=2,1,COUNTIF('课表'!D$148:$D$310,B243))+IF(COUNTIF('课表'!$E$148:$E$310,B243)&gt;=2,1,COUNTIF('课表'!$E$148:$E$310,B243))+IF(COUNTIF('课表'!$F$148:$F$310,B243)&gt;=2,1,COUNTIF('课表'!$F$148:$F$310,B243)))*2</f>
        <v>0</v>
      </c>
      <c r="H243" s="30">
        <f>(IF(COUNTIF('课表'!$G$148:$G$310,B243)&gt;=2,1,COUNTIF('课表'!$G$148:$G$310,B243))+IF(COUNTIF('课表'!$H$148:$H$310,B243)&gt;=2,1,COUNTIF('课表'!$H$148:$H$310,B243))+IF(COUNTIF('课表'!$I$148:$I$310,B243)&gt;=2,1,COUNTIF('课表'!$I$148:$I$310,B243))+IF(COUNTIF('课表'!$J$148:$J$310,B243)&gt;=2,1,COUNTIF('课表'!$J$148:$J$310,B243)))*2</f>
        <v>0</v>
      </c>
      <c r="I243" s="34">
        <f>(IF(COUNTIF('课表'!$K$148:$K$310,B243)&gt;=2,1,COUNTIF('课表'!$K$148:$K$310,B243))+IF(COUNTIF('课表'!$L$148:$L$310,B243)&gt;=2,1,COUNTIF('课表'!$L$148:$L$310,B243))+IF(COUNTIF('课表'!$M$148:$M$310,B243)&gt;=2,1,COUNTIF('课表'!$M$148:$M$310,B243))+IF(COUNTIF('课表'!$N$148:$N$310,B243)&gt;=2,1,COUNTIF('课表'!$N$148:$N$310,B243)))*2</f>
        <v>0</v>
      </c>
      <c r="J243" s="30">
        <f>(IF(COUNTIF('课表'!$O$148:$O$310,B243)&gt;=2,1,COUNTIF('课表'!$O$148:$O$310,B243))+IF(COUNTIF('课表'!$P$148:$P$310,B243)&gt;=2,1,COUNTIF('课表'!$P$148:$P$310,B243))+IF(COUNTIF('课表'!$Q$148:$Q$310,B243)&gt;=2,1,COUNTIF('课表'!$Q$148:$Q$310,B243))+IF(COUNTIF('课表'!$R$148:$R$310,B243)&gt;=2,1,COUNTIF('课表'!$R$148:$R$310,B243)))*2</f>
        <v>4</v>
      </c>
      <c r="K243" s="30">
        <f>(IF(COUNTIF('课表'!$S$148:$S$310,B243)&gt;=2,1,COUNTIF('课表'!$S$148:$S$310,B243))+IF(COUNTIF('课表'!$T$148:$T$310,B243)&gt;=2,1,COUNTIF('课表'!$T$148:$T$310,B243)))*2</f>
        <v>4</v>
      </c>
      <c r="L243" s="30">
        <f>(IF(COUNTIF('课表'!$U$148:$U$310,B243)&gt;=2,1,COUNTIF('课表'!$U$148:$U$310,B243))+IF(COUNTIF('课表'!$V$148:$V$310,B243)&gt;=2,1,COUNTIF('课表'!$V$148:$V$310,B243))+IF(COUNTIF('课表'!$W$148:$W$310,B243)&gt;=2,1,COUNTIF('课表'!$W$148:$W$310,B243))+IF(COUNTIF('课表'!$X$148:$X$310,B243)&gt;=2,1,COUNTIF('课表'!$X$148:$X$310,B243)))*2</f>
        <v>4</v>
      </c>
      <c r="M243" s="30">
        <f>(IF(COUNTIF('课表'!$Y$148:$Y$310,B243)&gt;=2,1,COUNTIF('课表'!$Y$148:$Y$310,B243))+IF(COUNTIF('课表'!$Z$148:$Z$310,B243)&gt;=2,1,COUNTIF('课表'!$Z$148:$Z$310,B243))+IF(COUNTIF('课表'!$AA$148:$AA$310,B243)&gt;=2,1,COUNTIF('课表'!$AA$148:$AA$310,B243))+IF(COUNTIF('课表'!$AB$148:$AB$310,B243)&gt;=2,1,COUNTIF('课表'!$AB$148:$AB$310,B243)))*2</f>
        <v>0</v>
      </c>
      <c r="N243" s="30">
        <f t="shared" si="7"/>
        <v>12</v>
      </c>
    </row>
    <row r="244" spans="1:14" ht="19.5" customHeight="1">
      <c r="A244" s="28">
        <v>242</v>
      </c>
      <c r="B244" s="29" t="s">
        <v>1641</v>
      </c>
      <c r="C244" s="5" t="str">
        <f>VLOOKUP(B244,'教师基础数据'!$B$2:$G4730,3,FALSE)</f>
        <v>动科系</v>
      </c>
      <c r="D244" s="5" t="str">
        <f>VLOOKUP(B244,'教师基础数据'!$B$2:$G4730,4,FALSE)</f>
        <v>兼职</v>
      </c>
      <c r="E244" s="5" t="str">
        <f>VLOOKUP(B244,'教师基础数据'!$B$2:$G4730,5,FALSE)</f>
        <v>兽医教研室</v>
      </c>
      <c r="F244" s="28">
        <f t="shared" si="6"/>
        <v>0</v>
      </c>
      <c r="G244" s="30">
        <f>(IF(COUNTIF('课表'!$C$148:$C$310,B244)&gt;=2,1,COUNTIF('课表'!$C$148:$C$310,B244))+IF(COUNTIF('课表'!$D$148:$D$310,B244)&gt;=2,1,COUNTIF('课表'!D$148:$D$310,B244))+IF(COUNTIF('课表'!$E$148:$E$310,B244)&gt;=2,1,COUNTIF('课表'!$E$148:$E$310,B244))+IF(COUNTIF('课表'!$F$148:$F$310,B244)&gt;=2,1,COUNTIF('课表'!$F$148:$F$310,B244)))*2</f>
        <v>0</v>
      </c>
      <c r="H244" s="30">
        <f>(IF(COUNTIF('课表'!$G$148:$G$310,B244)&gt;=2,1,COUNTIF('课表'!$G$148:$G$310,B244))+IF(COUNTIF('课表'!$H$148:$H$310,B244)&gt;=2,1,COUNTIF('课表'!$H$148:$H$310,B244))+IF(COUNTIF('课表'!$I$148:$I$310,B244)&gt;=2,1,COUNTIF('课表'!$I$148:$I$310,B244))+IF(COUNTIF('课表'!$J$148:$J$310,B244)&gt;=2,1,COUNTIF('课表'!$J$148:$J$310,B244)))*2</f>
        <v>0</v>
      </c>
      <c r="I244" s="34">
        <f>(IF(COUNTIF('课表'!$K$148:$K$310,B244)&gt;=2,1,COUNTIF('课表'!$K$148:$K$310,B244))+IF(COUNTIF('课表'!$L$148:$L$310,B244)&gt;=2,1,COUNTIF('课表'!$L$148:$L$310,B244))+IF(COUNTIF('课表'!$M$148:$M$310,B244)&gt;=2,1,COUNTIF('课表'!$M$148:$M$310,B244))+IF(COUNTIF('课表'!$N$148:$N$310,B244)&gt;=2,1,COUNTIF('课表'!$N$148:$N$310,B244)))*2</f>
        <v>0</v>
      </c>
      <c r="J244" s="30">
        <f>(IF(COUNTIF('课表'!$O$148:$O$310,B244)&gt;=2,1,COUNTIF('课表'!$O$148:$O$310,B244))+IF(COUNTIF('课表'!$P$148:$P$310,B244)&gt;=2,1,COUNTIF('课表'!$P$148:$P$310,B244))+IF(COUNTIF('课表'!$Q$148:$Q$310,B244)&gt;=2,1,COUNTIF('课表'!$Q$148:$Q$310,B244))+IF(COUNTIF('课表'!$R$148:$R$310,B244)&gt;=2,1,COUNTIF('课表'!$R$148:$R$310,B244)))*2</f>
        <v>0</v>
      </c>
      <c r="K244" s="30">
        <f>(IF(COUNTIF('课表'!$S$148:$S$310,B244)&gt;=2,1,COUNTIF('课表'!$S$148:$S$310,B244))+IF(COUNTIF('课表'!$T$148:$T$310,B244)&gt;=2,1,COUNTIF('课表'!$T$148:$T$310,B244)))*2</f>
        <v>0</v>
      </c>
      <c r="L244" s="30">
        <f>(IF(COUNTIF('课表'!$U$148:$U$310,B244)&gt;=2,1,COUNTIF('课表'!$U$148:$U$310,B244))+IF(COUNTIF('课表'!$V$148:$V$310,B244)&gt;=2,1,COUNTIF('课表'!$V$148:$V$310,B244))+IF(COUNTIF('课表'!$W$148:$W$310,B244)&gt;=2,1,COUNTIF('课表'!$W$148:$W$310,B244))+IF(COUNTIF('课表'!$X$148:$X$310,B244)&gt;=2,1,COUNTIF('课表'!$X$148:$X$310,B244)))*2</f>
        <v>0</v>
      </c>
      <c r="M244" s="30">
        <f>(IF(COUNTIF('课表'!$Y$148:$Y$310,B244)&gt;=2,1,COUNTIF('课表'!$Y$148:$Y$310,B244))+IF(COUNTIF('课表'!$Z$148:$Z$310,B244)&gt;=2,1,COUNTIF('课表'!$Z$148:$Z$310,B244))+IF(COUNTIF('课表'!$AA$148:$AA$310,B244)&gt;=2,1,COUNTIF('课表'!$AA$148:$AA$310,B244))+IF(COUNTIF('课表'!$AB$148:$AB$310,B244)&gt;=2,1,COUNTIF('课表'!$AB$148:$AB$310,B244)))*2</f>
        <v>0</v>
      </c>
      <c r="N244" s="30">
        <f t="shared" si="7"/>
        <v>0</v>
      </c>
    </row>
    <row r="245" spans="1:14" ht="19.5" customHeight="1">
      <c r="A245" s="28">
        <v>243</v>
      </c>
      <c r="B245" s="29" t="s">
        <v>1037</v>
      </c>
      <c r="C245" s="5" t="str">
        <f>VLOOKUP(B245,'教师基础数据'!$B$2:$G4764,3,FALSE)</f>
        <v>动科系</v>
      </c>
      <c r="D245" s="5" t="s">
        <v>1505</v>
      </c>
      <c r="E245" s="5" t="str">
        <f>VLOOKUP(B245,'教师基础数据'!$B$2:$G4764,5,FALSE)</f>
        <v>兽医教研室</v>
      </c>
      <c r="F245" s="28">
        <f t="shared" si="6"/>
        <v>2</v>
      </c>
      <c r="G245" s="30">
        <f>(IF(COUNTIF('课表'!$C$148:$C$310,B245)&gt;=2,1,COUNTIF('课表'!$C$148:$C$310,B245))+IF(COUNTIF('课表'!$D$148:$D$310,B245)&gt;=2,1,COUNTIF('课表'!D$148:$D$310,B245))+IF(COUNTIF('课表'!$E$148:$E$310,B245)&gt;=2,1,COUNTIF('课表'!$E$148:$E$310,B245))+IF(COUNTIF('课表'!$F$148:$F$310,B245)&gt;=2,1,COUNTIF('课表'!$F$148:$F$310,B245)))*2</f>
        <v>0</v>
      </c>
      <c r="H245" s="30">
        <f>(IF(COUNTIF('课表'!$G$148:$G$310,B245)&gt;=2,1,COUNTIF('课表'!$G$148:$G$310,B245))+IF(COUNTIF('课表'!$H$148:$H$310,B245)&gt;=2,1,COUNTIF('课表'!$H$148:$H$310,B245))+IF(COUNTIF('课表'!$I$148:$I$310,B245)&gt;=2,1,COUNTIF('课表'!$I$148:$I$310,B245))+IF(COUNTIF('课表'!$J$148:$J$310,B245)&gt;=2,1,COUNTIF('课表'!$J$148:$J$310,B245)))*2</f>
        <v>0</v>
      </c>
      <c r="I245" s="34">
        <f>(IF(COUNTIF('课表'!$K$148:$K$310,B245)&gt;=2,1,COUNTIF('课表'!$K$148:$K$310,B245))+IF(COUNTIF('课表'!$L$148:$L$310,B245)&gt;=2,1,COUNTIF('课表'!$L$148:$L$310,B245))+IF(COUNTIF('课表'!$M$148:$M$310,B245)&gt;=2,1,COUNTIF('课表'!$M$148:$M$310,B245))+IF(COUNTIF('课表'!$N$148:$N$310,B245)&gt;=2,1,COUNTIF('课表'!$N$148:$N$310,B245)))*2</f>
        <v>0</v>
      </c>
      <c r="J245" s="30">
        <f>(IF(COUNTIF('课表'!$O$148:$O$310,B245)&gt;=2,1,COUNTIF('课表'!$O$148:$O$310,B245))+IF(COUNTIF('课表'!$P$148:$P$310,B245)&gt;=2,1,COUNTIF('课表'!$P$148:$P$310,B245))+IF(COUNTIF('课表'!$Q$148:$Q$310,B245)&gt;=2,1,COUNTIF('课表'!$Q$148:$Q$310,B245))+IF(COUNTIF('课表'!$R$148:$R$310,B245)&gt;=2,1,COUNTIF('课表'!$R$148:$R$310,B245)))*2</f>
        <v>2</v>
      </c>
      <c r="K245" s="30">
        <f>(IF(COUNTIF('课表'!$S$148:$S$310,B245)&gt;=2,1,COUNTIF('课表'!$S$148:$S$310,B245))+IF(COUNTIF('课表'!$T$148:$T$310,B245)&gt;=2,1,COUNTIF('课表'!$T$148:$T$310,B245)))*2</f>
        <v>2</v>
      </c>
      <c r="L245" s="30">
        <f>(IF(COUNTIF('课表'!$U$148:$U$310,B245)&gt;=2,1,COUNTIF('课表'!$U$148:$U$310,B245))+IF(COUNTIF('课表'!$V$148:$V$310,B245)&gt;=2,1,COUNTIF('课表'!$V$148:$V$310,B245))+IF(COUNTIF('课表'!$W$148:$W$310,B245)&gt;=2,1,COUNTIF('课表'!$W$148:$W$310,B245))+IF(COUNTIF('课表'!$X$148:$X$310,B245)&gt;=2,1,COUNTIF('课表'!$X$148:$X$310,B245)))*2</f>
        <v>0</v>
      </c>
      <c r="M245" s="30">
        <f>(IF(COUNTIF('课表'!$Y$148:$Y$310,B245)&gt;=2,1,COUNTIF('课表'!$Y$148:$Y$310,B245))+IF(COUNTIF('课表'!$Z$148:$Z$310,B245)&gt;=2,1,COUNTIF('课表'!$Z$148:$Z$310,B245))+IF(COUNTIF('课表'!$AA$148:$AA$310,B245)&gt;=2,1,COUNTIF('课表'!$AA$148:$AA$310,B245))+IF(COUNTIF('课表'!$AB$148:$AB$310,B245)&gt;=2,1,COUNTIF('课表'!$AB$148:$AB$310,B245)))*2</f>
        <v>0</v>
      </c>
      <c r="N245" s="30">
        <f t="shared" si="7"/>
        <v>4</v>
      </c>
    </row>
    <row r="246" spans="1:14" ht="19.5" customHeight="1">
      <c r="A246" s="28">
        <v>244</v>
      </c>
      <c r="B246" s="29" t="s">
        <v>979</v>
      </c>
      <c r="C246" s="5" t="str">
        <f>VLOOKUP(B246,'教师基础数据'!$B$2:$G4404,3,FALSE)</f>
        <v>动科系</v>
      </c>
      <c r="D246" s="5" t="str">
        <f>VLOOKUP(B246,'教师基础数据'!$B$2:$G4404,4,FALSE)</f>
        <v>兼职</v>
      </c>
      <c r="E246" s="5" t="str">
        <f>VLOOKUP(B246,'教师基础数据'!$B$2:$G4404,5,FALSE)</f>
        <v>兽医教研室</v>
      </c>
      <c r="F246" s="28">
        <f t="shared" si="6"/>
        <v>2</v>
      </c>
      <c r="G246" s="30">
        <f>(IF(COUNTIF('课表'!$C$148:$C$310,B246)&gt;=2,1,COUNTIF('课表'!$C$148:$C$310,B246))+IF(COUNTIF('课表'!$D$148:$D$310,B246)&gt;=2,1,COUNTIF('课表'!D$148:$D$310,B246))+IF(COUNTIF('课表'!$E$148:$E$310,B246)&gt;=2,1,COUNTIF('课表'!$E$148:$E$310,B246))+IF(COUNTIF('课表'!$F$148:$F$310,B246)&gt;=2,1,COUNTIF('课表'!$F$148:$F$310,B246)))*2</f>
        <v>4</v>
      </c>
      <c r="H246" s="30">
        <f>(IF(COUNTIF('课表'!$G$148:$G$310,B246)&gt;=2,1,COUNTIF('课表'!$G$148:$G$310,B246))+IF(COUNTIF('课表'!$H$148:$H$310,B246)&gt;=2,1,COUNTIF('课表'!$H$148:$H$310,B246))+IF(COUNTIF('课表'!$I$148:$I$310,B246)&gt;=2,1,COUNTIF('课表'!$I$148:$I$310,B246))+IF(COUNTIF('课表'!$J$148:$J$310,B246)&gt;=2,1,COUNTIF('课表'!$J$148:$J$310,B246)))*2</f>
        <v>0</v>
      </c>
      <c r="I246" s="34">
        <f>(IF(COUNTIF('课表'!$K$148:$K$310,B246)&gt;=2,1,COUNTIF('课表'!$K$148:$K$310,B246))+IF(COUNTIF('课表'!$L$148:$L$310,B246)&gt;=2,1,COUNTIF('课表'!$L$148:$L$310,B246))+IF(COUNTIF('课表'!$M$148:$M$310,B246)&gt;=2,1,COUNTIF('课表'!$M$148:$M$310,B246))+IF(COUNTIF('课表'!$N$148:$N$310,B246)&gt;=2,1,COUNTIF('课表'!$N$148:$N$310,B246)))*2</f>
        <v>0</v>
      </c>
      <c r="J246" s="30">
        <f>(IF(COUNTIF('课表'!$O$148:$O$310,B246)&gt;=2,1,COUNTIF('课表'!$O$148:$O$310,B246))+IF(COUNTIF('课表'!$P$148:$P$310,B246)&gt;=2,1,COUNTIF('课表'!$P$148:$P$310,B246))+IF(COUNTIF('课表'!$Q$148:$Q$310,B246)&gt;=2,1,COUNTIF('课表'!$Q$148:$Q$310,B246))+IF(COUNTIF('课表'!$R$148:$R$310,B246)&gt;=2,1,COUNTIF('课表'!$R$148:$R$310,B246)))*2</f>
        <v>4</v>
      </c>
      <c r="K246" s="30">
        <f>(IF(COUNTIF('课表'!$S$148:$S$310,B246)&gt;=2,1,COUNTIF('课表'!$S$148:$S$310,B246))+IF(COUNTIF('课表'!$T$148:$T$310,B246)&gt;=2,1,COUNTIF('课表'!$T$148:$T$310,B246)))*2</f>
        <v>0</v>
      </c>
      <c r="L246" s="30">
        <f>(IF(COUNTIF('课表'!$U$148:$U$310,B246)&gt;=2,1,COUNTIF('课表'!$U$148:$U$310,B246))+IF(COUNTIF('课表'!$V$148:$V$310,B246)&gt;=2,1,COUNTIF('课表'!$V$148:$V$310,B246))+IF(COUNTIF('课表'!$W$148:$W$310,B246)&gt;=2,1,COUNTIF('课表'!$W$148:$W$310,B246))+IF(COUNTIF('课表'!$X$148:$X$310,B246)&gt;=2,1,COUNTIF('课表'!$X$148:$X$310,B246)))*2</f>
        <v>0</v>
      </c>
      <c r="M246" s="30">
        <f>(IF(COUNTIF('课表'!$Y$148:$Y$310,B246)&gt;=2,1,COUNTIF('课表'!$Y$148:$Y$310,B246))+IF(COUNTIF('课表'!$Z$148:$Z$310,B246)&gt;=2,1,COUNTIF('课表'!$Z$148:$Z$310,B246))+IF(COUNTIF('课表'!$AA$148:$AA$310,B246)&gt;=2,1,COUNTIF('课表'!$AA$148:$AA$310,B246))+IF(COUNTIF('课表'!$AB$148:$AB$310,B246)&gt;=2,1,COUNTIF('课表'!$AB$148:$AB$310,B246)))*2</f>
        <v>0</v>
      </c>
      <c r="N246" s="30">
        <f t="shared" si="7"/>
        <v>8</v>
      </c>
    </row>
    <row r="247" spans="1:14" ht="19.5" customHeight="1">
      <c r="A247" s="28">
        <v>245</v>
      </c>
      <c r="B247" s="29" t="s">
        <v>965</v>
      </c>
      <c r="C247" s="5" t="str">
        <f>VLOOKUP(B247,'教师基础数据'!$B$2:$G4705,3,FALSE)</f>
        <v>动科系</v>
      </c>
      <c r="D247" s="5" t="str">
        <f>VLOOKUP(B247,'教师基础数据'!$B$2:$G4705,4,FALSE)</f>
        <v>专职</v>
      </c>
      <c r="E247" s="5" t="str">
        <f>VLOOKUP(B247,'教师基础数据'!$B$2:$G4705,5,FALSE)</f>
        <v>畜牧水产</v>
      </c>
      <c r="F247" s="28">
        <f t="shared" si="6"/>
        <v>5</v>
      </c>
      <c r="G247" s="30">
        <f>(IF(COUNTIF('课表'!$C$148:$C$310,B247)&gt;=2,1,COUNTIF('课表'!$C$148:$C$310,B247))+IF(COUNTIF('课表'!$D$148:$D$310,B247)&gt;=2,1,COUNTIF('课表'!D$148:$D$310,B247))+IF(COUNTIF('课表'!$E$148:$E$310,B247)&gt;=2,1,COUNTIF('课表'!$E$148:$E$310,B247))+IF(COUNTIF('课表'!$F$148:$F$310,B247)&gt;=2,1,COUNTIF('课表'!$F$148:$F$310,B247)))*2</f>
        <v>2</v>
      </c>
      <c r="H247" s="30">
        <f>(IF(COUNTIF('课表'!$G$148:$G$310,B247)&gt;=2,1,COUNTIF('课表'!$G$148:$G$310,B247))+IF(COUNTIF('课表'!$H$148:$H$310,B247)&gt;=2,1,COUNTIF('课表'!$H$148:$H$310,B247))+IF(COUNTIF('课表'!$I$148:$I$310,B247)&gt;=2,1,COUNTIF('课表'!$I$148:$I$310,B247))+IF(COUNTIF('课表'!$J$148:$J$310,B247)&gt;=2,1,COUNTIF('课表'!$J$148:$J$310,B247)))*2</f>
        <v>2</v>
      </c>
      <c r="I247" s="34">
        <f>(IF(COUNTIF('课表'!$K$148:$K$310,B247)&gt;=2,1,COUNTIF('课表'!$K$148:$K$310,B247))+IF(COUNTIF('课表'!$L$148:$L$310,B247)&gt;=2,1,COUNTIF('课表'!$L$148:$L$310,B247))+IF(COUNTIF('课表'!$M$148:$M$310,B247)&gt;=2,1,COUNTIF('课表'!$M$148:$M$310,B247))+IF(COUNTIF('课表'!$N$148:$N$310,B247)&gt;=2,1,COUNTIF('课表'!$N$148:$N$310,B247)))*2</f>
        <v>6</v>
      </c>
      <c r="J247" s="30">
        <f>(IF(COUNTIF('课表'!$O$148:$O$310,B247)&gt;=2,1,COUNTIF('课表'!$O$148:$O$310,B247))+IF(COUNTIF('课表'!$P$148:$P$310,B247)&gt;=2,1,COUNTIF('课表'!$P$148:$P$310,B247))+IF(COUNTIF('课表'!$Q$148:$Q$310,B247)&gt;=2,1,COUNTIF('课表'!$Q$148:$Q$310,B247))+IF(COUNTIF('课表'!$R$148:$R$310,B247)&gt;=2,1,COUNTIF('课表'!$R$148:$R$310,B247)))*2</f>
        <v>2</v>
      </c>
      <c r="K247" s="30">
        <f>(IF(COUNTIF('课表'!$S$148:$S$310,B247)&gt;=2,1,COUNTIF('课表'!$S$148:$S$310,B247))+IF(COUNTIF('课表'!$T$148:$T$310,B247)&gt;=2,1,COUNTIF('课表'!$T$148:$T$310,B247)))*2</f>
        <v>2</v>
      </c>
      <c r="L247" s="30">
        <f>(IF(COUNTIF('课表'!$U$148:$U$310,B247)&gt;=2,1,COUNTIF('课表'!$U$148:$U$310,B247))+IF(COUNTIF('课表'!$V$148:$V$310,B247)&gt;=2,1,COUNTIF('课表'!$V$148:$V$310,B247))+IF(COUNTIF('课表'!$W$148:$W$310,B247)&gt;=2,1,COUNTIF('课表'!$W$148:$W$310,B247))+IF(COUNTIF('课表'!$X$148:$X$310,B247)&gt;=2,1,COUNTIF('课表'!$X$148:$X$310,B247)))*2</f>
        <v>0</v>
      </c>
      <c r="M247" s="30">
        <f>(IF(COUNTIF('课表'!$Y$148:$Y$310,B247)&gt;=2,1,COUNTIF('课表'!$Y$148:$Y$310,B247))+IF(COUNTIF('课表'!$Z$148:$Z$310,B247)&gt;=2,1,COUNTIF('课表'!$Z$148:$Z$310,B247))+IF(COUNTIF('课表'!$AA$148:$AA$310,B247)&gt;=2,1,COUNTIF('课表'!$AA$148:$AA$310,B247))+IF(COUNTIF('课表'!$AB$148:$AB$310,B247)&gt;=2,1,COUNTIF('课表'!$AB$148:$AB$310,B247)))*2</f>
        <v>0</v>
      </c>
      <c r="N247" s="30">
        <f t="shared" si="7"/>
        <v>14</v>
      </c>
    </row>
    <row r="248" spans="1:14" ht="19.5" customHeight="1">
      <c r="A248" s="28">
        <v>246</v>
      </c>
      <c r="B248" s="29" t="s">
        <v>1047</v>
      </c>
      <c r="C248" s="5" t="str">
        <f>VLOOKUP(B248,'教师基础数据'!$B$2:$G4475,3,FALSE)</f>
        <v>动科系</v>
      </c>
      <c r="D248" s="5" t="str">
        <f>VLOOKUP(B248,'教师基础数据'!$B$2:$G4475,4,FALSE)</f>
        <v>专职</v>
      </c>
      <c r="E248" s="5" t="str">
        <f>VLOOKUP(B248,'教师基础数据'!$B$2:$G4475,5,FALSE)</f>
        <v>畜牧水产</v>
      </c>
      <c r="F248" s="28">
        <f t="shared" si="6"/>
        <v>2</v>
      </c>
      <c r="G248" s="30">
        <f>(IF(COUNTIF('课表'!$C$148:$C$310,B248)&gt;=2,1,COUNTIF('课表'!$C$148:$C$310,B248))+IF(COUNTIF('课表'!$D$148:$D$310,B248)&gt;=2,1,COUNTIF('课表'!D$148:$D$310,B248))+IF(COUNTIF('课表'!$E$148:$E$310,B248)&gt;=2,1,COUNTIF('课表'!$E$148:$E$310,B248))+IF(COUNTIF('课表'!$F$148:$F$310,B248)&gt;=2,1,COUNTIF('课表'!$F$148:$F$310,B248)))*2</f>
        <v>0</v>
      </c>
      <c r="H248" s="30">
        <f>(IF(COUNTIF('课表'!$G$148:$G$310,B248)&gt;=2,1,COUNTIF('课表'!$G$148:$G$310,B248))+IF(COUNTIF('课表'!$H$148:$H$310,B248)&gt;=2,1,COUNTIF('课表'!$H$148:$H$310,B248))+IF(COUNTIF('课表'!$I$148:$I$310,B248)&gt;=2,1,COUNTIF('课表'!$I$148:$I$310,B248))+IF(COUNTIF('课表'!$J$148:$J$310,B248)&gt;=2,1,COUNTIF('课表'!$J$148:$J$310,B248)))*2</f>
        <v>6</v>
      </c>
      <c r="I248" s="34">
        <f>(IF(COUNTIF('课表'!$K$148:$K$310,B248)&gt;=2,1,COUNTIF('课表'!$K$148:$K$310,B248))+IF(COUNTIF('课表'!$L$148:$L$310,B248)&gt;=2,1,COUNTIF('课表'!$L$148:$L$310,B248))+IF(COUNTIF('课表'!$M$148:$M$310,B248)&gt;=2,1,COUNTIF('课表'!$M$148:$M$310,B248))+IF(COUNTIF('课表'!$N$148:$N$310,B248)&gt;=2,1,COUNTIF('课表'!$N$148:$N$310,B248)))*2</f>
        <v>6</v>
      </c>
      <c r="J248" s="30">
        <f>(IF(COUNTIF('课表'!$O$148:$O$310,B248)&gt;=2,1,COUNTIF('课表'!$O$148:$O$310,B248))+IF(COUNTIF('课表'!$P$148:$P$310,B248)&gt;=2,1,COUNTIF('课表'!$P$148:$P$310,B248))+IF(COUNTIF('课表'!$Q$148:$Q$310,B248)&gt;=2,1,COUNTIF('课表'!$Q$148:$Q$310,B248))+IF(COUNTIF('课表'!$R$148:$R$310,B248)&gt;=2,1,COUNTIF('课表'!$R$148:$R$310,B248)))*2</f>
        <v>0</v>
      </c>
      <c r="K248" s="30">
        <f>(IF(COUNTIF('课表'!$S$148:$S$310,B248)&gt;=2,1,COUNTIF('课表'!$S$148:$S$310,B248))+IF(COUNTIF('课表'!$T$148:$T$310,B248)&gt;=2,1,COUNTIF('课表'!$T$148:$T$310,B248)))*2</f>
        <v>0</v>
      </c>
      <c r="L248" s="30">
        <f>(IF(COUNTIF('课表'!$U$148:$U$310,B248)&gt;=2,1,COUNTIF('课表'!$U$148:$U$310,B248))+IF(COUNTIF('课表'!$V$148:$V$310,B248)&gt;=2,1,COUNTIF('课表'!$V$148:$V$310,B248))+IF(COUNTIF('课表'!$W$148:$W$310,B248)&gt;=2,1,COUNTIF('课表'!$W$148:$W$310,B248))+IF(COUNTIF('课表'!$X$148:$X$310,B248)&gt;=2,1,COUNTIF('课表'!$X$148:$X$310,B248)))*2</f>
        <v>0</v>
      </c>
      <c r="M248" s="30">
        <f>(IF(COUNTIF('课表'!$Y$148:$Y$310,B248)&gt;=2,1,COUNTIF('课表'!$Y$148:$Y$310,B248))+IF(COUNTIF('课表'!$Z$148:$Z$310,B248)&gt;=2,1,COUNTIF('课表'!$Z$148:$Z$310,B248))+IF(COUNTIF('课表'!$AA$148:$AA$310,B248)&gt;=2,1,COUNTIF('课表'!$AA$148:$AA$310,B248))+IF(COUNTIF('课表'!$AB$148:$AB$310,B248)&gt;=2,1,COUNTIF('课表'!$AB$148:$AB$310,B248)))*2</f>
        <v>0</v>
      </c>
      <c r="N248" s="30">
        <f t="shared" si="7"/>
        <v>12</v>
      </c>
    </row>
    <row r="249" spans="1:14" ht="19.5" customHeight="1">
      <c r="A249" s="28">
        <v>247</v>
      </c>
      <c r="B249" s="29" t="s">
        <v>1642</v>
      </c>
      <c r="C249" s="5" t="str">
        <f>VLOOKUP(B249,'教师基础数据'!$B$2:$G4450,3,FALSE)</f>
        <v>动科系</v>
      </c>
      <c r="D249" s="5" t="str">
        <f>VLOOKUP(B249,'教师基础数据'!$B$2:$G4450,4,FALSE)</f>
        <v>专职</v>
      </c>
      <c r="E249" s="5" t="str">
        <f>VLOOKUP(B249,'教师基础数据'!$B$2:$G4450,5,FALSE)</f>
        <v>畜牧水产</v>
      </c>
      <c r="F249" s="28">
        <f t="shared" si="6"/>
        <v>0</v>
      </c>
      <c r="G249" s="30">
        <f>(IF(COUNTIF('课表'!$C$148:$C$310,B249)&gt;=2,1,COUNTIF('课表'!$C$148:$C$310,B249))+IF(COUNTIF('课表'!$D$148:$D$310,B249)&gt;=2,1,COUNTIF('课表'!D$148:$D$310,B249))+IF(COUNTIF('课表'!$E$148:$E$310,B249)&gt;=2,1,COUNTIF('课表'!$E$148:$E$310,B249))+IF(COUNTIF('课表'!$F$148:$F$310,B249)&gt;=2,1,COUNTIF('课表'!$F$148:$F$310,B249)))*2</f>
        <v>0</v>
      </c>
      <c r="H249" s="30">
        <f>(IF(COUNTIF('课表'!$G$148:$G$310,B249)&gt;=2,1,COUNTIF('课表'!$G$148:$G$310,B249))+IF(COUNTIF('课表'!$H$148:$H$310,B249)&gt;=2,1,COUNTIF('课表'!$H$148:$H$310,B249))+IF(COUNTIF('课表'!$I$148:$I$310,B249)&gt;=2,1,COUNTIF('课表'!$I$148:$I$310,B249))+IF(COUNTIF('课表'!$J$148:$J$310,B249)&gt;=2,1,COUNTIF('课表'!$J$148:$J$310,B249)))*2</f>
        <v>0</v>
      </c>
      <c r="I249" s="34">
        <f>(IF(COUNTIF('课表'!$K$148:$K$310,B249)&gt;=2,1,COUNTIF('课表'!$K$148:$K$310,B249))+IF(COUNTIF('课表'!$L$148:$L$310,B249)&gt;=2,1,COUNTIF('课表'!$L$148:$L$310,B249))+IF(COUNTIF('课表'!$M$148:$M$310,B249)&gt;=2,1,COUNTIF('课表'!$M$148:$M$310,B249))+IF(COUNTIF('课表'!$N$148:$N$310,B249)&gt;=2,1,COUNTIF('课表'!$N$148:$N$310,B249)))*2</f>
        <v>0</v>
      </c>
      <c r="J249" s="30">
        <f>(IF(COUNTIF('课表'!$O$148:$O$310,B249)&gt;=2,1,COUNTIF('课表'!$O$148:$O$310,B249))+IF(COUNTIF('课表'!$P$148:$P$310,B249)&gt;=2,1,COUNTIF('课表'!$P$148:$P$310,B249))+IF(COUNTIF('课表'!$Q$148:$Q$310,B249)&gt;=2,1,COUNTIF('课表'!$Q$148:$Q$310,B249))+IF(COUNTIF('课表'!$R$148:$R$310,B249)&gt;=2,1,COUNTIF('课表'!$R$148:$R$310,B249)))*2</f>
        <v>0</v>
      </c>
      <c r="K249" s="30">
        <f>(IF(COUNTIF('课表'!$S$148:$S$310,B249)&gt;=2,1,COUNTIF('课表'!$S$148:$S$310,B249))+IF(COUNTIF('课表'!$T$148:$T$310,B249)&gt;=2,1,COUNTIF('课表'!$T$148:$T$310,B249)))*2</f>
        <v>0</v>
      </c>
      <c r="L249" s="30">
        <f>(IF(COUNTIF('课表'!$U$148:$U$310,B249)&gt;=2,1,COUNTIF('课表'!$U$148:$U$310,B249))+IF(COUNTIF('课表'!$V$148:$V$310,B249)&gt;=2,1,COUNTIF('课表'!$V$148:$V$310,B249))+IF(COUNTIF('课表'!$W$148:$W$310,B249)&gt;=2,1,COUNTIF('课表'!$W$148:$W$310,B249))+IF(COUNTIF('课表'!$X$148:$X$310,B249)&gt;=2,1,COUNTIF('课表'!$X$148:$X$310,B249)))*2</f>
        <v>0</v>
      </c>
      <c r="M249" s="30">
        <f>(IF(COUNTIF('课表'!$Y$148:$Y$310,B249)&gt;=2,1,COUNTIF('课表'!$Y$148:$Y$310,B249))+IF(COUNTIF('课表'!$Z$148:$Z$310,B249)&gt;=2,1,COUNTIF('课表'!$Z$148:$Z$310,B249))+IF(COUNTIF('课表'!$AA$148:$AA$310,B249)&gt;=2,1,COUNTIF('课表'!$AA$148:$AA$310,B249))+IF(COUNTIF('课表'!$AB$148:$AB$310,B249)&gt;=2,1,COUNTIF('课表'!$AB$148:$AB$310,B249)))*2</f>
        <v>0</v>
      </c>
      <c r="N249" s="30">
        <f t="shared" si="7"/>
        <v>0</v>
      </c>
    </row>
    <row r="250" spans="1:14" ht="19.5" customHeight="1">
      <c r="A250" s="28">
        <v>248</v>
      </c>
      <c r="B250" s="29" t="s">
        <v>968</v>
      </c>
      <c r="C250" s="5" t="str">
        <f>VLOOKUP(B250,'教师基础数据'!$B$2:$G4716,3,FALSE)</f>
        <v>动科系</v>
      </c>
      <c r="D250" s="5" t="str">
        <f>VLOOKUP(B250,'教师基础数据'!$B$2:$G4716,4,FALSE)</f>
        <v>专职</v>
      </c>
      <c r="E250" s="5" t="str">
        <f>VLOOKUP(B250,'教师基础数据'!$B$2:$G4716,5,FALSE)</f>
        <v>畜牧水产</v>
      </c>
      <c r="F250" s="28">
        <f t="shared" si="6"/>
        <v>3</v>
      </c>
      <c r="G250" s="30">
        <f>(IF(COUNTIF('课表'!$C$148:$C$310,B250)&gt;=2,1,COUNTIF('课表'!$C$148:$C$310,B250))+IF(COUNTIF('课表'!$D$148:$D$310,B250)&gt;=2,1,COUNTIF('课表'!D$148:$D$310,B250))+IF(COUNTIF('课表'!$E$148:$E$310,B250)&gt;=2,1,COUNTIF('课表'!$E$148:$E$310,B250))+IF(COUNTIF('课表'!$F$148:$F$310,B250)&gt;=2,1,COUNTIF('课表'!$F$148:$F$310,B250)))*2</f>
        <v>4</v>
      </c>
      <c r="H250" s="30">
        <f>(IF(COUNTIF('课表'!$G$148:$G$310,B250)&gt;=2,1,COUNTIF('课表'!$G$148:$G$310,B250))+IF(COUNTIF('课表'!$H$148:$H$310,B250)&gt;=2,1,COUNTIF('课表'!$H$148:$H$310,B250))+IF(COUNTIF('课表'!$I$148:$I$310,B250)&gt;=2,1,COUNTIF('课表'!$I$148:$I$310,B250))+IF(COUNTIF('课表'!$J$148:$J$310,B250)&gt;=2,1,COUNTIF('课表'!$J$148:$J$310,B250)))*2</f>
        <v>8</v>
      </c>
      <c r="I250" s="34">
        <f>(IF(COUNTIF('课表'!$K$148:$K$310,B250)&gt;=2,1,COUNTIF('课表'!$K$148:$K$310,B250))+IF(COUNTIF('课表'!$L$148:$L$310,B250)&gt;=2,1,COUNTIF('课表'!$L$148:$L$310,B250))+IF(COUNTIF('课表'!$M$148:$M$310,B250)&gt;=2,1,COUNTIF('课表'!$M$148:$M$310,B250))+IF(COUNTIF('课表'!$N$148:$N$310,B250)&gt;=2,1,COUNTIF('课表'!$N$148:$N$310,B250)))*2</f>
        <v>4</v>
      </c>
      <c r="J250" s="30">
        <f>(IF(COUNTIF('课表'!$O$148:$O$310,B250)&gt;=2,1,COUNTIF('课表'!$O$148:$O$310,B250))+IF(COUNTIF('课表'!$P$148:$P$310,B250)&gt;=2,1,COUNTIF('课表'!$P$148:$P$310,B250))+IF(COUNTIF('课表'!$Q$148:$Q$310,B250)&gt;=2,1,COUNTIF('课表'!$Q$148:$Q$310,B250))+IF(COUNTIF('课表'!$R$148:$R$310,B250)&gt;=2,1,COUNTIF('课表'!$R$148:$R$310,B250)))*2</f>
        <v>0</v>
      </c>
      <c r="K250" s="30">
        <f>(IF(COUNTIF('课表'!$S$148:$S$310,B250)&gt;=2,1,COUNTIF('课表'!$S$148:$S$310,B250))+IF(COUNTIF('课表'!$T$148:$T$310,B250)&gt;=2,1,COUNTIF('课表'!$T$148:$T$310,B250)))*2</f>
        <v>0</v>
      </c>
      <c r="L250" s="30">
        <f>(IF(COUNTIF('课表'!$U$148:$U$310,B250)&gt;=2,1,COUNTIF('课表'!$U$148:$U$310,B250))+IF(COUNTIF('课表'!$V$148:$V$310,B250)&gt;=2,1,COUNTIF('课表'!$V$148:$V$310,B250))+IF(COUNTIF('课表'!$W$148:$W$310,B250)&gt;=2,1,COUNTIF('课表'!$W$148:$W$310,B250))+IF(COUNTIF('课表'!$X$148:$X$310,B250)&gt;=2,1,COUNTIF('课表'!$X$148:$X$310,B250)))*2</f>
        <v>0</v>
      </c>
      <c r="M250" s="30">
        <f>(IF(COUNTIF('课表'!$Y$148:$Y$310,B250)&gt;=2,1,COUNTIF('课表'!$Y$148:$Y$310,B250))+IF(COUNTIF('课表'!$Z$148:$Z$310,B250)&gt;=2,1,COUNTIF('课表'!$Z$148:$Z$310,B250))+IF(COUNTIF('课表'!$AA$148:$AA$310,B250)&gt;=2,1,COUNTIF('课表'!$AA$148:$AA$310,B250))+IF(COUNTIF('课表'!$AB$148:$AB$310,B250)&gt;=2,1,COUNTIF('课表'!$AB$148:$AB$310,B250)))*2</f>
        <v>0</v>
      </c>
      <c r="N250" s="30">
        <f t="shared" si="7"/>
        <v>16</v>
      </c>
    </row>
    <row r="251" spans="1:14" ht="19.5" customHeight="1">
      <c r="A251" s="28">
        <v>249</v>
      </c>
      <c r="B251" s="29" t="s">
        <v>957</v>
      </c>
      <c r="C251" s="5" t="str">
        <f>VLOOKUP(B251,'教师基础数据'!$B$2:$G4605,3,FALSE)</f>
        <v>动科系</v>
      </c>
      <c r="D251" s="5" t="str">
        <f>VLOOKUP(B251,'教师基础数据'!$B$2:$G4605,4,FALSE)</f>
        <v>专职</v>
      </c>
      <c r="E251" s="5" t="str">
        <f>VLOOKUP(B251,'教师基础数据'!$B$2:$G4605,5,FALSE)</f>
        <v>畜牧水产</v>
      </c>
      <c r="F251" s="28">
        <f t="shared" si="6"/>
        <v>4</v>
      </c>
      <c r="G251" s="30">
        <f>(IF(COUNTIF('课表'!$C$148:$C$310,B251)&gt;=2,1,COUNTIF('课表'!$C$148:$C$310,B251))+IF(COUNTIF('课表'!$D$148:$D$310,B251)&gt;=2,1,COUNTIF('课表'!D$148:$D$310,B251))+IF(COUNTIF('课表'!$E$148:$E$310,B251)&gt;=2,1,COUNTIF('课表'!$E$148:$E$310,B251))+IF(COUNTIF('课表'!$F$148:$F$310,B251)&gt;=2,1,COUNTIF('课表'!$F$148:$F$310,B251)))*2</f>
        <v>4</v>
      </c>
      <c r="H251" s="30">
        <f>(IF(COUNTIF('课表'!$G$148:$G$310,B251)&gt;=2,1,COUNTIF('课表'!$G$148:$G$310,B251))+IF(COUNTIF('课表'!$H$148:$H$310,B251)&gt;=2,1,COUNTIF('课表'!$H$148:$H$310,B251))+IF(COUNTIF('课表'!$I$148:$I$310,B251)&gt;=2,1,COUNTIF('课表'!$I$148:$I$310,B251))+IF(COUNTIF('课表'!$J$148:$J$310,B251)&gt;=2,1,COUNTIF('课表'!$J$148:$J$310,B251)))*2</f>
        <v>4</v>
      </c>
      <c r="I251" s="34">
        <f>(IF(COUNTIF('课表'!$K$148:$K$310,B251)&gt;=2,1,COUNTIF('课表'!$K$148:$K$310,B251))+IF(COUNTIF('课表'!$L$148:$L$310,B251)&gt;=2,1,COUNTIF('课表'!$L$148:$L$310,B251))+IF(COUNTIF('课表'!$M$148:$M$310,B251)&gt;=2,1,COUNTIF('课表'!$M$148:$M$310,B251))+IF(COUNTIF('课表'!$N$148:$N$310,B251)&gt;=2,1,COUNTIF('课表'!$N$148:$N$310,B251)))*2</f>
        <v>4</v>
      </c>
      <c r="J251" s="30">
        <f>(IF(COUNTIF('课表'!$O$148:$O$310,B251)&gt;=2,1,COUNTIF('课表'!$O$148:$O$310,B251))+IF(COUNTIF('课表'!$P$148:$P$310,B251)&gt;=2,1,COUNTIF('课表'!$P$148:$P$310,B251))+IF(COUNTIF('课表'!$Q$148:$Q$310,B251)&gt;=2,1,COUNTIF('课表'!$Q$148:$Q$310,B251))+IF(COUNTIF('课表'!$R$148:$R$310,B251)&gt;=2,1,COUNTIF('课表'!$R$148:$R$310,B251)))*2</f>
        <v>4</v>
      </c>
      <c r="K251" s="30">
        <f>(IF(COUNTIF('课表'!$S$148:$S$310,B251)&gt;=2,1,COUNTIF('课表'!$S$148:$S$310,B251))+IF(COUNTIF('课表'!$T$148:$T$310,B251)&gt;=2,1,COUNTIF('课表'!$T$148:$T$310,B251)))*2</f>
        <v>0</v>
      </c>
      <c r="L251" s="30">
        <f>(IF(COUNTIF('课表'!$U$148:$U$310,B251)&gt;=2,1,COUNTIF('课表'!$U$148:$U$310,B251))+IF(COUNTIF('课表'!$V$148:$V$310,B251)&gt;=2,1,COUNTIF('课表'!$V$148:$V$310,B251))+IF(COUNTIF('课表'!$W$148:$W$310,B251)&gt;=2,1,COUNTIF('课表'!$W$148:$W$310,B251))+IF(COUNTIF('课表'!$X$148:$X$310,B251)&gt;=2,1,COUNTIF('课表'!$X$148:$X$310,B251)))*2</f>
        <v>0</v>
      </c>
      <c r="M251" s="30">
        <f>(IF(COUNTIF('课表'!$Y$148:$Y$310,B251)&gt;=2,1,COUNTIF('课表'!$Y$148:$Y$310,B251))+IF(COUNTIF('课表'!$Z$148:$Z$310,B251)&gt;=2,1,COUNTIF('课表'!$Z$148:$Z$310,B251))+IF(COUNTIF('课表'!$AA$148:$AA$310,B251)&gt;=2,1,COUNTIF('课表'!$AA$148:$AA$310,B251))+IF(COUNTIF('课表'!$AB$148:$AB$310,B251)&gt;=2,1,COUNTIF('课表'!$AB$148:$AB$310,B251)))*2</f>
        <v>0</v>
      </c>
      <c r="N251" s="30">
        <f t="shared" si="7"/>
        <v>16</v>
      </c>
    </row>
    <row r="252" spans="1:14" ht="19.5" customHeight="1">
      <c r="A252" s="28">
        <v>250</v>
      </c>
      <c r="B252" s="29" t="s">
        <v>945</v>
      </c>
      <c r="C252" s="5" t="str">
        <f>VLOOKUP(B252,'教师基础数据'!$B$2:$G4515,3,FALSE)</f>
        <v>动科系</v>
      </c>
      <c r="D252" s="5" t="str">
        <f>VLOOKUP(B252,'教师基础数据'!$B$2:$G4515,4,FALSE)</f>
        <v>兼职</v>
      </c>
      <c r="E252" s="5" t="str">
        <f>VLOOKUP(B252,'教师基础数据'!$B$2:$G4515,5,FALSE)</f>
        <v>畜牧水产</v>
      </c>
      <c r="F252" s="28">
        <f t="shared" si="6"/>
        <v>4</v>
      </c>
      <c r="G252" s="30">
        <f>(IF(COUNTIF('课表'!$C$148:$C$310,B252)&gt;=2,1,COUNTIF('课表'!$C$148:$C$310,B252))+IF(COUNTIF('课表'!$D$148:$D$310,B252)&gt;=2,1,COUNTIF('课表'!D$148:$D$310,B252))+IF(COUNTIF('课表'!$E$148:$E$310,B252)&gt;=2,1,COUNTIF('课表'!$E$148:$E$310,B252))+IF(COUNTIF('课表'!$F$148:$F$310,B252)&gt;=2,1,COUNTIF('课表'!$F$148:$F$310,B252)))*2</f>
        <v>4</v>
      </c>
      <c r="H252" s="30">
        <f>(IF(COUNTIF('课表'!$G$148:$G$310,B252)&gt;=2,1,COUNTIF('课表'!$G$148:$G$310,B252))+IF(COUNTIF('课表'!$H$148:$H$310,B252)&gt;=2,1,COUNTIF('课表'!$H$148:$H$310,B252))+IF(COUNTIF('课表'!$I$148:$I$310,B252)&gt;=2,1,COUNTIF('课表'!$I$148:$I$310,B252))+IF(COUNTIF('课表'!$J$148:$J$310,B252)&gt;=2,1,COUNTIF('课表'!$J$148:$J$310,B252)))*2</f>
        <v>2</v>
      </c>
      <c r="I252" s="34">
        <f>(IF(COUNTIF('课表'!$K$148:$K$310,B252)&gt;=2,1,COUNTIF('课表'!$K$148:$K$310,B252))+IF(COUNTIF('课表'!$L$148:$L$310,B252)&gt;=2,1,COUNTIF('课表'!$L$148:$L$310,B252))+IF(COUNTIF('课表'!$M$148:$M$310,B252)&gt;=2,1,COUNTIF('课表'!$M$148:$M$310,B252))+IF(COUNTIF('课表'!$N$148:$N$310,B252)&gt;=2,1,COUNTIF('课表'!$N$148:$N$310,B252)))*2</f>
        <v>2</v>
      </c>
      <c r="J252" s="30">
        <f>(IF(COUNTIF('课表'!$O$148:$O$310,B252)&gt;=2,1,COUNTIF('课表'!$O$148:$O$310,B252))+IF(COUNTIF('课表'!$P$148:$P$310,B252)&gt;=2,1,COUNTIF('课表'!$P$148:$P$310,B252))+IF(COUNTIF('课表'!$Q$148:$Q$310,B252)&gt;=2,1,COUNTIF('课表'!$Q$148:$Q$310,B252))+IF(COUNTIF('课表'!$R$148:$R$310,B252)&gt;=2,1,COUNTIF('课表'!$R$148:$R$310,B252)))*2</f>
        <v>0</v>
      </c>
      <c r="K252" s="30">
        <f>(IF(COUNTIF('课表'!$S$148:$S$310,B252)&gt;=2,1,COUNTIF('课表'!$S$148:$S$310,B252))+IF(COUNTIF('课表'!$T$148:$T$310,B252)&gt;=2,1,COUNTIF('课表'!$T$148:$T$310,B252)))*2</f>
        <v>2</v>
      </c>
      <c r="L252" s="30">
        <f>(IF(COUNTIF('课表'!$U$148:$U$310,B252)&gt;=2,1,COUNTIF('课表'!$U$148:$U$310,B252))+IF(COUNTIF('课表'!$V$148:$V$310,B252)&gt;=2,1,COUNTIF('课表'!$V$148:$V$310,B252))+IF(COUNTIF('课表'!$W$148:$W$310,B252)&gt;=2,1,COUNTIF('课表'!$W$148:$W$310,B252))+IF(COUNTIF('课表'!$X$148:$X$310,B252)&gt;=2,1,COUNTIF('课表'!$X$148:$X$310,B252)))*2</f>
        <v>0</v>
      </c>
      <c r="M252" s="30">
        <f>(IF(COUNTIF('课表'!$Y$148:$Y$310,B252)&gt;=2,1,COUNTIF('课表'!$Y$148:$Y$310,B252))+IF(COUNTIF('课表'!$Z$148:$Z$310,B252)&gt;=2,1,COUNTIF('课表'!$Z$148:$Z$310,B252))+IF(COUNTIF('课表'!$AA$148:$AA$310,B252)&gt;=2,1,COUNTIF('课表'!$AA$148:$AA$310,B252))+IF(COUNTIF('课表'!$AB$148:$AB$310,B252)&gt;=2,1,COUNTIF('课表'!$AB$148:$AB$310,B252)))*2</f>
        <v>0</v>
      </c>
      <c r="N252" s="30">
        <f t="shared" si="7"/>
        <v>10</v>
      </c>
    </row>
    <row r="253" spans="1:14" ht="19.5" customHeight="1">
      <c r="A253" s="28">
        <v>251</v>
      </c>
      <c r="B253" s="29" t="s">
        <v>1643</v>
      </c>
      <c r="C253" s="5" t="str">
        <f>VLOOKUP(B253,'教师基础数据'!$B$2:$G4492,3,FALSE)</f>
        <v>动科系</v>
      </c>
      <c r="D253" s="5" t="str">
        <f>VLOOKUP(B253,'教师基础数据'!$B$2:$G4719,4,FALSE)</f>
        <v>兼职</v>
      </c>
      <c r="E253" s="5" t="str">
        <f>VLOOKUP(B253,'教师基础数据'!$B$2:$G4469,5,FALSE)</f>
        <v>畜牧水产</v>
      </c>
      <c r="F253" s="28">
        <f t="shared" si="6"/>
        <v>0</v>
      </c>
      <c r="G253" s="30">
        <f>(IF(COUNTIF('课表'!$C$148:$C$310,B253)&gt;=2,1,COUNTIF('课表'!$C$148:$C$310,B253))+IF(COUNTIF('课表'!$D$148:$D$310,B253)&gt;=2,1,COUNTIF('课表'!D$148:$D$310,B253))+IF(COUNTIF('课表'!$E$148:$E$310,B253)&gt;=2,1,COUNTIF('课表'!$E$148:$E$310,B253))+IF(COUNTIF('课表'!$F$148:$F$310,B253)&gt;=2,1,COUNTIF('课表'!$F$148:$F$310,B253)))*2</f>
        <v>0</v>
      </c>
      <c r="H253" s="30">
        <f>(IF(COUNTIF('课表'!$G$148:$G$310,B253)&gt;=2,1,COUNTIF('课表'!$G$148:$G$310,B253))+IF(COUNTIF('课表'!$H$148:$H$310,B253)&gt;=2,1,COUNTIF('课表'!$H$148:$H$310,B253))+IF(COUNTIF('课表'!$I$148:$I$310,B253)&gt;=2,1,COUNTIF('课表'!$I$148:$I$310,B253))+IF(COUNTIF('课表'!$J$148:$J$310,B253)&gt;=2,1,COUNTIF('课表'!$J$148:$J$310,B253)))*2</f>
        <v>0</v>
      </c>
      <c r="I253" s="34">
        <f>(IF(COUNTIF('课表'!$K$148:$K$310,B253)&gt;=2,1,COUNTIF('课表'!$K$148:$K$310,B253))+IF(COUNTIF('课表'!$L$148:$L$310,B253)&gt;=2,1,COUNTIF('课表'!$L$148:$L$310,B253))+IF(COUNTIF('课表'!$M$148:$M$310,B253)&gt;=2,1,COUNTIF('课表'!$M$148:$M$310,B253))+IF(COUNTIF('课表'!$N$148:$N$310,B253)&gt;=2,1,COUNTIF('课表'!$N$148:$N$310,B253)))*2</f>
        <v>0</v>
      </c>
      <c r="J253" s="30">
        <f>(IF(COUNTIF('课表'!$O$148:$O$310,B253)&gt;=2,1,COUNTIF('课表'!$O$148:$O$310,B253))+IF(COUNTIF('课表'!$P$148:$P$310,B253)&gt;=2,1,COUNTIF('课表'!$P$148:$P$310,B253))+IF(COUNTIF('课表'!$Q$148:$Q$310,B253)&gt;=2,1,COUNTIF('课表'!$Q$148:$Q$310,B253))+IF(COUNTIF('课表'!$R$148:$R$310,B253)&gt;=2,1,COUNTIF('课表'!$R$148:$R$310,B253)))*2</f>
        <v>0</v>
      </c>
      <c r="K253" s="30">
        <f>(IF(COUNTIF('课表'!$S$148:$S$310,B253)&gt;=2,1,COUNTIF('课表'!$S$148:$S$310,B253))+IF(COUNTIF('课表'!$T$148:$T$310,B253)&gt;=2,1,COUNTIF('课表'!$T$148:$T$310,B253)))*2</f>
        <v>0</v>
      </c>
      <c r="L253" s="30">
        <f>(IF(COUNTIF('课表'!$U$148:$U$310,B253)&gt;=2,1,COUNTIF('课表'!$U$148:$U$310,B253))+IF(COUNTIF('课表'!$V$148:$V$310,B253)&gt;=2,1,COUNTIF('课表'!$V$148:$V$310,B253))+IF(COUNTIF('课表'!$W$148:$W$310,B253)&gt;=2,1,COUNTIF('课表'!$W$148:$W$310,B253))+IF(COUNTIF('课表'!$X$148:$X$310,B253)&gt;=2,1,COUNTIF('课表'!$X$148:$X$310,B253)))*2</f>
        <v>0</v>
      </c>
      <c r="M253" s="30">
        <f>(IF(COUNTIF('课表'!$Y$148:$Y$310,B253)&gt;=2,1,COUNTIF('课表'!$Y$148:$Y$310,B253))+IF(COUNTIF('课表'!$Z$148:$Z$310,B253)&gt;=2,1,COUNTIF('课表'!$Z$148:$Z$310,B253))+IF(COUNTIF('课表'!$AA$148:$AA$310,B253)&gt;=2,1,COUNTIF('课表'!$AA$148:$AA$310,B253))+IF(COUNTIF('课表'!$AB$148:$AB$310,B253)&gt;=2,1,COUNTIF('课表'!$AB$148:$AB$310,B253)))*2</f>
        <v>0</v>
      </c>
      <c r="N253" s="30">
        <f t="shared" si="7"/>
        <v>0</v>
      </c>
    </row>
    <row r="254" spans="1:14" ht="19.5" customHeight="1">
      <c r="A254" s="28">
        <v>252</v>
      </c>
      <c r="B254" s="29" t="s">
        <v>1138</v>
      </c>
      <c r="C254" s="5" t="str">
        <f>VLOOKUP(B254,'教师基础数据'!$B$2:$G4709,3,FALSE)</f>
        <v>电子系</v>
      </c>
      <c r="D254" s="5" t="str">
        <f>VLOOKUP(B254,'教师基础数据'!$B$2:$G4709,4,FALSE)</f>
        <v>专职</v>
      </c>
      <c r="E254" s="5" t="str">
        <f>VLOOKUP(B254,'教师基础数据'!$B$2:$G4709,5,FALSE)</f>
        <v>应用电子技术教研室</v>
      </c>
      <c r="F254" s="28">
        <f t="shared" si="6"/>
        <v>4</v>
      </c>
      <c r="G254" s="30">
        <f>(IF(COUNTIF('课表'!$C$148:$C$310,B254)&gt;=2,1,COUNTIF('课表'!$C$148:$C$310,B254))+IF(COUNTIF('课表'!$D$148:$D$310,B254)&gt;=2,1,COUNTIF('课表'!D$148:$D$310,B254))+IF(COUNTIF('课表'!$E$148:$E$310,B254)&gt;=2,1,COUNTIF('课表'!$E$148:$E$310,B254))+IF(COUNTIF('课表'!$F$148:$F$310,B254)&gt;=2,1,COUNTIF('课表'!$F$148:$F$310,B254)))*2</f>
        <v>4</v>
      </c>
      <c r="H254" s="30">
        <f>(IF(COUNTIF('课表'!$G$148:$G$310,B254)&gt;=2,1,COUNTIF('课表'!$G$148:$G$310,B254))+IF(COUNTIF('课表'!$H$148:$H$310,B254)&gt;=2,1,COUNTIF('课表'!$H$148:$H$310,B254))+IF(COUNTIF('课表'!$I$148:$I$310,B254)&gt;=2,1,COUNTIF('课表'!$I$148:$I$310,B254))+IF(COUNTIF('课表'!$J$148:$J$310,B254)&gt;=2,1,COUNTIF('课表'!$J$148:$J$310,B254)))*2</f>
        <v>0</v>
      </c>
      <c r="I254" s="34">
        <f>(IF(COUNTIF('课表'!$K$148:$K$310,B254)&gt;=2,1,COUNTIF('课表'!$K$148:$K$310,B254))+IF(COUNTIF('课表'!$L$148:$L$310,B254)&gt;=2,1,COUNTIF('课表'!$L$148:$L$310,B254))+IF(COUNTIF('课表'!$M$148:$M$310,B254)&gt;=2,1,COUNTIF('课表'!$M$148:$M$310,B254))+IF(COUNTIF('课表'!$N$148:$N$310,B254)&gt;=2,1,COUNTIF('课表'!$N$148:$N$310,B254)))*2</f>
        <v>4</v>
      </c>
      <c r="J254" s="30">
        <f>(IF(COUNTIF('课表'!$O$148:$O$310,B254)&gt;=2,1,COUNTIF('课表'!$O$148:$O$310,B254))+IF(COUNTIF('课表'!$P$148:$P$310,B254)&gt;=2,1,COUNTIF('课表'!$P$148:$P$310,B254))+IF(COUNTIF('课表'!$Q$148:$Q$310,B254)&gt;=2,1,COUNTIF('课表'!$Q$148:$Q$310,B254))+IF(COUNTIF('课表'!$R$148:$R$310,B254)&gt;=2,1,COUNTIF('课表'!$R$148:$R$310,B254)))*2</f>
        <v>4</v>
      </c>
      <c r="K254" s="30">
        <f>(IF(COUNTIF('课表'!$S$148:$S$310,B254)&gt;=2,1,COUNTIF('课表'!$S$148:$S$310,B254))+IF(COUNTIF('课表'!$T$148:$T$310,B254)&gt;=2,1,COUNTIF('课表'!$T$148:$T$310,B254)))*2</f>
        <v>4</v>
      </c>
      <c r="L254" s="30">
        <f>(IF(COUNTIF('课表'!$U$148:$U$310,B254)&gt;=2,1,COUNTIF('课表'!$U$148:$U$310,B254))+IF(COUNTIF('课表'!$V$148:$V$310,B254)&gt;=2,1,COUNTIF('课表'!$V$148:$V$310,B254))+IF(COUNTIF('课表'!$W$148:$W$310,B254)&gt;=2,1,COUNTIF('课表'!$W$148:$W$310,B254))+IF(COUNTIF('课表'!$X$148:$X$310,B254)&gt;=2,1,COUNTIF('课表'!$X$148:$X$310,B254)))*2</f>
        <v>0</v>
      </c>
      <c r="M254" s="30">
        <f>(IF(COUNTIF('课表'!$Y$148:$Y$310,B254)&gt;=2,1,COUNTIF('课表'!$Y$148:$Y$310,B254))+IF(COUNTIF('课表'!$Z$148:$Z$310,B254)&gt;=2,1,COUNTIF('课表'!$Z$148:$Z$310,B254))+IF(COUNTIF('课表'!$AA$148:$AA$310,B254)&gt;=2,1,COUNTIF('课表'!$AA$148:$AA$310,B254))+IF(COUNTIF('课表'!$AB$148:$AB$310,B254)&gt;=2,1,COUNTIF('课表'!$AB$148:$AB$310,B254)))*2</f>
        <v>0</v>
      </c>
      <c r="N254" s="30">
        <f t="shared" si="7"/>
        <v>16</v>
      </c>
    </row>
    <row r="255" spans="1:14" ht="19.5" customHeight="1">
      <c r="A255" s="28">
        <v>253</v>
      </c>
      <c r="B255" s="29" t="s">
        <v>1241</v>
      </c>
      <c r="C255" s="5" t="str">
        <f>VLOOKUP(B255,'教师基础数据'!$B$2:$G4699,3,FALSE)</f>
        <v>电子系</v>
      </c>
      <c r="D255" s="5" t="str">
        <f>VLOOKUP(B255,'教师基础数据'!$B$2:$G4699,4,FALSE)</f>
        <v>专职</v>
      </c>
      <c r="E255" s="5" t="str">
        <f>VLOOKUP(B255,'教师基础数据'!$B$2:$G4699,5,FALSE)</f>
        <v>应用电子技术教研室</v>
      </c>
      <c r="F255" s="28">
        <f t="shared" si="6"/>
        <v>4</v>
      </c>
      <c r="G255" s="30">
        <f>(IF(COUNTIF('课表'!$C$148:$C$310,B255)&gt;=2,1,COUNTIF('课表'!$C$148:$C$310,B255))+IF(COUNTIF('课表'!$D$148:$D$310,B255)&gt;=2,1,COUNTIF('课表'!D$148:$D$310,B255))+IF(COUNTIF('课表'!$E$148:$E$310,B255)&gt;=2,1,COUNTIF('课表'!$E$148:$E$310,B255))+IF(COUNTIF('课表'!$F$148:$F$310,B255)&gt;=2,1,COUNTIF('课表'!$F$148:$F$310,B255)))*2</f>
        <v>4</v>
      </c>
      <c r="H255" s="30">
        <f>(IF(COUNTIF('课表'!$G$148:$G$310,B255)&gt;=2,1,COUNTIF('课表'!$G$148:$G$310,B255))+IF(COUNTIF('课表'!$H$148:$H$310,B255)&gt;=2,1,COUNTIF('课表'!$H$148:$H$310,B255))+IF(COUNTIF('课表'!$I$148:$I$310,B255)&gt;=2,1,COUNTIF('课表'!$I$148:$I$310,B255))+IF(COUNTIF('课表'!$J$148:$J$310,B255)&gt;=2,1,COUNTIF('课表'!$J$148:$J$310,B255)))*2</f>
        <v>4</v>
      </c>
      <c r="I255" s="34">
        <f>(IF(COUNTIF('课表'!$K$148:$K$310,B255)&gt;=2,1,COUNTIF('课表'!$K$148:$K$310,B255))+IF(COUNTIF('课表'!$L$148:$L$310,B255)&gt;=2,1,COUNTIF('课表'!$L$148:$L$310,B255))+IF(COUNTIF('课表'!$M$148:$M$310,B255)&gt;=2,1,COUNTIF('课表'!$M$148:$M$310,B255))+IF(COUNTIF('课表'!$N$148:$N$310,B255)&gt;=2,1,COUNTIF('课表'!$N$148:$N$310,B255)))*2</f>
        <v>6</v>
      </c>
      <c r="J255" s="30">
        <f>(IF(COUNTIF('课表'!$O$148:$O$310,B255)&gt;=2,1,COUNTIF('课表'!$O$148:$O$310,B255))+IF(COUNTIF('课表'!$P$148:$P$310,B255)&gt;=2,1,COUNTIF('课表'!$P$148:$P$310,B255))+IF(COUNTIF('课表'!$Q$148:$Q$310,B255)&gt;=2,1,COUNTIF('课表'!$Q$148:$Q$310,B255))+IF(COUNTIF('课表'!$R$148:$R$310,B255)&gt;=2,1,COUNTIF('课表'!$R$148:$R$310,B255)))*2</f>
        <v>4</v>
      </c>
      <c r="K255" s="30">
        <f>(IF(COUNTIF('课表'!$S$148:$S$310,B255)&gt;=2,1,COUNTIF('课表'!$S$148:$S$310,B255))+IF(COUNTIF('课表'!$T$148:$T$310,B255)&gt;=2,1,COUNTIF('课表'!$T$148:$T$310,B255)))*2</f>
        <v>0</v>
      </c>
      <c r="L255" s="30">
        <f>(IF(COUNTIF('课表'!$U$148:$U$310,B255)&gt;=2,1,COUNTIF('课表'!$U$148:$U$310,B255))+IF(COUNTIF('课表'!$V$148:$V$310,B255)&gt;=2,1,COUNTIF('课表'!$V$148:$V$310,B255))+IF(COUNTIF('课表'!$W$148:$W$310,B255)&gt;=2,1,COUNTIF('课表'!$W$148:$W$310,B255))+IF(COUNTIF('课表'!$X$148:$X$310,B255)&gt;=2,1,COUNTIF('课表'!$X$148:$X$310,B255)))*2</f>
        <v>0</v>
      </c>
      <c r="M255" s="30">
        <f>(IF(COUNTIF('课表'!$Y$148:$Y$310,B255)&gt;=2,1,COUNTIF('课表'!$Y$148:$Y$310,B255))+IF(COUNTIF('课表'!$Z$148:$Z$310,B255)&gt;=2,1,COUNTIF('课表'!$Z$148:$Z$310,B255))+IF(COUNTIF('课表'!$AA$148:$AA$310,B255)&gt;=2,1,COUNTIF('课表'!$AA$148:$AA$310,B255))+IF(COUNTIF('课表'!$AB$148:$AB$310,B255)&gt;=2,1,COUNTIF('课表'!$AB$148:$AB$310,B255)))*2</f>
        <v>0</v>
      </c>
      <c r="N255" s="30">
        <f t="shared" si="7"/>
        <v>18</v>
      </c>
    </row>
    <row r="256" spans="1:14" ht="19.5" customHeight="1">
      <c r="A256" s="28">
        <v>254</v>
      </c>
      <c r="B256" s="29" t="s">
        <v>1126</v>
      </c>
      <c r="C256" s="5" t="str">
        <f>VLOOKUP(B256,'教师基础数据'!$B$2:$G4413,3,FALSE)</f>
        <v>电子系</v>
      </c>
      <c r="D256" s="5" t="str">
        <f>VLOOKUP(B256,'教师基础数据'!$B$2:$G4413,4,FALSE)</f>
        <v>专职</v>
      </c>
      <c r="E256" s="5" t="str">
        <f>VLOOKUP(B256,'教师基础数据'!$B$2:$G4413,5,FALSE)</f>
        <v>应用电子技术教研室</v>
      </c>
      <c r="F256" s="28">
        <f t="shared" si="6"/>
        <v>4</v>
      </c>
      <c r="G256" s="30">
        <f>(IF(COUNTIF('课表'!$C$148:$C$310,B256)&gt;=2,1,COUNTIF('课表'!$C$148:$C$310,B256))+IF(COUNTIF('课表'!$D$148:$D$310,B256)&gt;=2,1,COUNTIF('课表'!D$148:$D$310,B256))+IF(COUNTIF('课表'!$E$148:$E$310,B256)&gt;=2,1,COUNTIF('课表'!$E$148:$E$310,B256))+IF(COUNTIF('课表'!$F$148:$F$310,B256)&gt;=2,1,COUNTIF('课表'!$F$148:$F$310,B256)))*2</f>
        <v>6</v>
      </c>
      <c r="H256" s="30">
        <f>(IF(COUNTIF('课表'!$G$148:$G$310,B256)&gt;=2,1,COUNTIF('课表'!$G$148:$G$310,B256))+IF(COUNTIF('课表'!$H$148:$H$310,B256)&gt;=2,1,COUNTIF('课表'!$H$148:$H$310,B256))+IF(COUNTIF('课表'!$I$148:$I$310,B256)&gt;=2,1,COUNTIF('课表'!$I$148:$I$310,B256))+IF(COUNTIF('课表'!$J$148:$J$310,B256)&gt;=2,1,COUNTIF('课表'!$J$148:$J$310,B256)))*2</f>
        <v>6</v>
      </c>
      <c r="I256" s="34">
        <f>(IF(COUNTIF('课表'!$K$148:$K$310,B256)&gt;=2,1,COUNTIF('课表'!$K$148:$K$310,B256))+IF(COUNTIF('课表'!$L$148:$L$310,B256)&gt;=2,1,COUNTIF('课表'!$L$148:$L$310,B256))+IF(COUNTIF('课表'!$M$148:$M$310,B256)&gt;=2,1,COUNTIF('课表'!$M$148:$M$310,B256))+IF(COUNTIF('课表'!$N$148:$N$310,B256)&gt;=2,1,COUNTIF('课表'!$N$148:$N$310,B256)))*2</f>
        <v>4</v>
      </c>
      <c r="J256" s="30">
        <f>(IF(COUNTIF('课表'!$O$148:$O$310,B256)&gt;=2,1,COUNTIF('课表'!$O$148:$O$310,B256))+IF(COUNTIF('课表'!$P$148:$P$310,B256)&gt;=2,1,COUNTIF('课表'!$P$148:$P$310,B256))+IF(COUNTIF('课表'!$Q$148:$Q$310,B256)&gt;=2,1,COUNTIF('课表'!$Q$148:$Q$310,B256))+IF(COUNTIF('课表'!$R$148:$R$310,B256)&gt;=2,1,COUNTIF('课表'!$R$148:$R$310,B256)))*2</f>
        <v>4</v>
      </c>
      <c r="K256" s="30">
        <f>(IF(COUNTIF('课表'!$S$148:$S$310,B256)&gt;=2,1,COUNTIF('课表'!$S$148:$S$310,B256))+IF(COUNTIF('课表'!$T$148:$T$310,B256)&gt;=2,1,COUNTIF('课表'!$T$148:$T$310,B256)))*2</f>
        <v>0</v>
      </c>
      <c r="L256" s="30">
        <f>(IF(COUNTIF('课表'!$U$148:$U$310,B256)&gt;=2,1,COUNTIF('课表'!$U$148:$U$310,B256))+IF(COUNTIF('课表'!$V$148:$V$310,B256)&gt;=2,1,COUNTIF('课表'!$V$148:$V$310,B256))+IF(COUNTIF('课表'!$W$148:$W$310,B256)&gt;=2,1,COUNTIF('课表'!$W$148:$W$310,B256))+IF(COUNTIF('课表'!$X$148:$X$310,B256)&gt;=2,1,COUNTIF('课表'!$X$148:$X$310,B256)))*2</f>
        <v>0</v>
      </c>
      <c r="M256" s="30">
        <f>(IF(COUNTIF('课表'!$Y$148:$Y$310,B256)&gt;=2,1,COUNTIF('课表'!$Y$148:$Y$310,B256))+IF(COUNTIF('课表'!$Z$148:$Z$310,B256)&gt;=2,1,COUNTIF('课表'!$Z$148:$Z$310,B256))+IF(COUNTIF('课表'!$AA$148:$AA$310,B256)&gt;=2,1,COUNTIF('课表'!$AA$148:$AA$310,B256))+IF(COUNTIF('课表'!$AB$148:$AB$310,B256)&gt;=2,1,COUNTIF('课表'!$AB$148:$AB$310,B256)))*2</f>
        <v>0</v>
      </c>
      <c r="N256" s="30">
        <f t="shared" si="7"/>
        <v>20</v>
      </c>
    </row>
    <row r="257" spans="1:14" ht="19.5" customHeight="1">
      <c r="A257" s="28">
        <v>255</v>
      </c>
      <c r="B257" s="29" t="s">
        <v>1118</v>
      </c>
      <c r="C257" s="5" t="str">
        <f>VLOOKUP(B257,'教师基础数据'!$B$2:$G4705,3,FALSE)</f>
        <v>电子系</v>
      </c>
      <c r="D257" s="5" t="str">
        <f>VLOOKUP(B257,'教师基础数据'!$B$2:$G4705,4,FALSE)</f>
        <v>专职</v>
      </c>
      <c r="E257" s="5" t="str">
        <f>VLOOKUP(B257,'教师基础数据'!$B$2:$G4705,5,FALSE)</f>
        <v>应用电子技术教研室</v>
      </c>
      <c r="F257" s="28">
        <f t="shared" si="6"/>
        <v>4</v>
      </c>
      <c r="G257" s="30">
        <f>(IF(COUNTIF('课表'!$C$148:$C$310,B257)&gt;=2,1,COUNTIF('课表'!$C$148:$C$310,B257))+IF(COUNTIF('课表'!$D$148:$D$310,B257)&gt;=2,1,COUNTIF('课表'!D$148:$D$310,B257))+IF(COUNTIF('课表'!$E$148:$E$310,B257)&gt;=2,1,COUNTIF('课表'!$E$148:$E$310,B257))+IF(COUNTIF('课表'!$F$148:$F$310,B257)&gt;=2,1,COUNTIF('课表'!$F$148:$F$310,B257)))*2</f>
        <v>0</v>
      </c>
      <c r="H257" s="30">
        <f>(IF(COUNTIF('课表'!$G$148:$G$310,B257)&gt;=2,1,COUNTIF('课表'!$G$148:$G$310,B257))+IF(COUNTIF('课表'!$H$148:$H$310,B257)&gt;=2,1,COUNTIF('课表'!$H$148:$H$310,B257))+IF(COUNTIF('课表'!$I$148:$I$310,B257)&gt;=2,1,COUNTIF('课表'!$I$148:$I$310,B257))+IF(COUNTIF('课表'!$J$148:$J$310,B257)&gt;=2,1,COUNTIF('课表'!$J$148:$J$310,B257)))*2</f>
        <v>4</v>
      </c>
      <c r="I257" s="34">
        <f>(IF(COUNTIF('课表'!$K$148:$K$310,B257)&gt;=2,1,COUNTIF('课表'!$K$148:$K$310,B257))+IF(COUNTIF('课表'!$L$148:$L$310,B257)&gt;=2,1,COUNTIF('课表'!$L$148:$L$310,B257))+IF(COUNTIF('课表'!$M$148:$M$310,B257)&gt;=2,1,COUNTIF('课表'!$M$148:$M$310,B257))+IF(COUNTIF('课表'!$N$148:$N$310,B257)&gt;=2,1,COUNTIF('课表'!$N$148:$N$310,B257)))*2</f>
        <v>4</v>
      </c>
      <c r="J257" s="30">
        <f>(IF(COUNTIF('课表'!$O$148:$O$310,B257)&gt;=2,1,COUNTIF('课表'!$O$148:$O$310,B257))+IF(COUNTIF('课表'!$P$148:$P$310,B257)&gt;=2,1,COUNTIF('课表'!$P$148:$P$310,B257))+IF(COUNTIF('课表'!$Q$148:$Q$310,B257)&gt;=2,1,COUNTIF('课表'!$Q$148:$Q$310,B257))+IF(COUNTIF('课表'!$R$148:$R$310,B257)&gt;=2,1,COUNTIF('课表'!$R$148:$R$310,B257)))*2</f>
        <v>4</v>
      </c>
      <c r="K257" s="30">
        <f>(IF(COUNTIF('课表'!$S$148:$S$310,B257)&gt;=2,1,COUNTIF('课表'!$S$148:$S$310,B257))+IF(COUNTIF('课表'!$T$148:$T$310,B257)&gt;=2,1,COUNTIF('课表'!$T$148:$T$310,B257)))*2</f>
        <v>0</v>
      </c>
      <c r="L257" s="30">
        <f>(IF(COUNTIF('课表'!$U$148:$U$310,B257)&gt;=2,1,COUNTIF('课表'!$U$148:$U$310,B257))+IF(COUNTIF('课表'!$V$148:$V$310,B257)&gt;=2,1,COUNTIF('课表'!$V$148:$V$310,B257))+IF(COUNTIF('课表'!$W$148:$W$310,B257)&gt;=2,1,COUNTIF('课表'!$W$148:$W$310,B257))+IF(COUNTIF('课表'!$X$148:$X$310,B257)&gt;=2,1,COUNTIF('课表'!$X$148:$X$310,B257)))*2</f>
        <v>4</v>
      </c>
      <c r="M257" s="30">
        <f>(IF(COUNTIF('课表'!$Y$148:$Y$310,B257)&gt;=2,1,COUNTIF('课表'!$Y$148:$Y$310,B257))+IF(COUNTIF('课表'!$Z$148:$Z$310,B257)&gt;=2,1,COUNTIF('课表'!$Z$148:$Z$310,B257))+IF(COUNTIF('课表'!$AA$148:$AA$310,B257)&gt;=2,1,COUNTIF('课表'!$AA$148:$AA$310,B257))+IF(COUNTIF('课表'!$AB$148:$AB$310,B257)&gt;=2,1,COUNTIF('课表'!$AB$148:$AB$310,B257)))*2</f>
        <v>0</v>
      </c>
      <c r="N257" s="30">
        <f t="shared" si="7"/>
        <v>16</v>
      </c>
    </row>
    <row r="258" spans="1:14" ht="19.5" customHeight="1">
      <c r="A258" s="28">
        <v>256</v>
      </c>
      <c r="B258" s="29" t="s">
        <v>1119</v>
      </c>
      <c r="C258" s="5" t="str">
        <f>VLOOKUP(B258,'教师基础数据'!$B$2:$G4617,3,FALSE)</f>
        <v>电子系</v>
      </c>
      <c r="D258" s="5" t="str">
        <f>VLOOKUP(B258,'教师基础数据'!$B$2:$G4617,4,FALSE)</f>
        <v>专职</v>
      </c>
      <c r="E258" s="5" t="str">
        <f>VLOOKUP(B258,'教师基础数据'!$B$2:$G4617,5,FALSE)</f>
        <v>应用电子技术教研室</v>
      </c>
      <c r="F258" s="28">
        <f t="shared" si="6"/>
        <v>5</v>
      </c>
      <c r="G258" s="30">
        <f>(IF(COUNTIF('课表'!$C$148:$C$310,B258)&gt;=2,1,COUNTIF('课表'!$C$148:$C$310,B258))+IF(COUNTIF('课表'!$D$148:$D$310,B258)&gt;=2,1,COUNTIF('课表'!D$148:$D$310,B258))+IF(COUNTIF('课表'!$E$148:$E$310,B258)&gt;=2,1,COUNTIF('课表'!$E$148:$E$310,B258))+IF(COUNTIF('课表'!$F$148:$F$310,B258)&gt;=2,1,COUNTIF('课表'!$F$148:$F$310,B258)))*2</f>
        <v>4</v>
      </c>
      <c r="H258" s="30">
        <f>(IF(COUNTIF('课表'!$G$148:$G$310,B258)&gt;=2,1,COUNTIF('课表'!$G$148:$G$310,B258))+IF(COUNTIF('课表'!$H$148:$H$310,B258)&gt;=2,1,COUNTIF('课表'!$H$148:$H$310,B258))+IF(COUNTIF('课表'!$I$148:$I$310,B258)&gt;=2,1,COUNTIF('课表'!$I$148:$I$310,B258))+IF(COUNTIF('课表'!$J$148:$J$310,B258)&gt;=2,1,COUNTIF('课表'!$J$148:$J$310,B258)))*2</f>
        <v>6</v>
      </c>
      <c r="I258" s="34">
        <f>(IF(COUNTIF('课表'!$K$148:$K$310,B258)&gt;=2,1,COUNTIF('课表'!$K$148:$K$310,B258))+IF(COUNTIF('课表'!$L$148:$L$310,B258)&gt;=2,1,COUNTIF('课表'!$L$148:$L$310,B258))+IF(COUNTIF('课表'!$M$148:$M$310,B258)&gt;=2,1,COUNTIF('课表'!$M$148:$M$310,B258))+IF(COUNTIF('课表'!$N$148:$N$310,B258)&gt;=2,1,COUNTIF('课表'!$N$148:$N$310,B258)))*2</f>
        <v>4</v>
      </c>
      <c r="J258" s="30">
        <f>(IF(COUNTIF('课表'!$O$148:$O$310,B258)&gt;=2,1,COUNTIF('课表'!$O$148:$O$310,B258))+IF(COUNTIF('课表'!$P$148:$P$310,B258)&gt;=2,1,COUNTIF('课表'!$P$148:$P$310,B258))+IF(COUNTIF('课表'!$Q$148:$Q$310,B258)&gt;=2,1,COUNTIF('课表'!$Q$148:$Q$310,B258))+IF(COUNTIF('课表'!$R$148:$R$310,B258)&gt;=2,1,COUNTIF('课表'!$R$148:$R$310,B258)))*2</f>
        <v>4</v>
      </c>
      <c r="K258" s="30">
        <f>(IF(COUNTIF('课表'!$S$148:$S$310,B258)&gt;=2,1,COUNTIF('课表'!$S$148:$S$310,B258))+IF(COUNTIF('课表'!$T$148:$T$310,B258)&gt;=2,1,COUNTIF('课表'!$T$148:$T$310,B258)))*2</f>
        <v>0</v>
      </c>
      <c r="L258" s="30">
        <f>(IF(COUNTIF('课表'!$U$148:$U$310,B258)&gt;=2,1,COUNTIF('课表'!$U$148:$U$310,B258))+IF(COUNTIF('课表'!$V$148:$V$310,B258)&gt;=2,1,COUNTIF('课表'!$V$148:$V$310,B258))+IF(COUNTIF('课表'!$W$148:$W$310,B258)&gt;=2,1,COUNTIF('课表'!$W$148:$W$310,B258))+IF(COUNTIF('课表'!$X$148:$X$310,B258)&gt;=2,1,COUNTIF('课表'!$X$148:$X$310,B258)))*2</f>
        <v>4</v>
      </c>
      <c r="M258" s="30">
        <f>(IF(COUNTIF('课表'!$Y$148:$Y$310,B258)&gt;=2,1,COUNTIF('课表'!$Y$148:$Y$310,B258))+IF(COUNTIF('课表'!$Z$148:$Z$310,B258)&gt;=2,1,COUNTIF('课表'!$Z$148:$Z$310,B258))+IF(COUNTIF('课表'!$AA$148:$AA$310,B258)&gt;=2,1,COUNTIF('课表'!$AA$148:$AA$310,B258))+IF(COUNTIF('课表'!$AB$148:$AB$310,B258)&gt;=2,1,COUNTIF('课表'!$AB$148:$AB$310,B258)))*2</f>
        <v>0</v>
      </c>
      <c r="N258" s="30">
        <f t="shared" si="7"/>
        <v>22</v>
      </c>
    </row>
    <row r="259" spans="1:14" ht="19.5" customHeight="1">
      <c r="A259" s="28">
        <v>257</v>
      </c>
      <c r="B259" s="29" t="s">
        <v>1257</v>
      </c>
      <c r="C259" s="5" t="str">
        <f>VLOOKUP(B259,'教师基础数据'!$B$2:$G4652,3,FALSE)</f>
        <v>电子系</v>
      </c>
      <c r="D259" s="5" t="str">
        <f>VLOOKUP(B259,'教师基础数据'!$B$2:$G4652,4,FALSE)</f>
        <v>专职</v>
      </c>
      <c r="E259" s="5" t="str">
        <f>VLOOKUP(B259,'教师基础数据'!$B$2:$G4652,5,FALSE)</f>
        <v>应用电子技术教研室</v>
      </c>
      <c r="F259" s="28">
        <f t="shared" si="6"/>
        <v>2</v>
      </c>
      <c r="G259" s="30">
        <f>(IF(COUNTIF('课表'!$C$148:$C$310,B259)&gt;=2,1,COUNTIF('课表'!$C$148:$C$310,B259))+IF(COUNTIF('课表'!$D$148:$D$310,B259)&gt;=2,1,COUNTIF('课表'!D$148:$D$310,B259))+IF(COUNTIF('课表'!$E$148:$E$310,B259)&gt;=2,1,COUNTIF('课表'!$E$148:$E$310,B259))+IF(COUNTIF('课表'!$F$148:$F$310,B259)&gt;=2,1,COUNTIF('课表'!$F$148:$F$310,B259)))*2</f>
        <v>0</v>
      </c>
      <c r="H259" s="30">
        <f>(IF(COUNTIF('课表'!$G$148:$G$310,B259)&gt;=2,1,COUNTIF('课表'!$G$148:$G$310,B259))+IF(COUNTIF('课表'!$H$148:$H$310,B259)&gt;=2,1,COUNTIF('课表'!$H$148:$H$310,B259))+IF(COUNTIF('课表'!$I$148:$I$310,B259)&gt;=2,1,COUNTIF('课表'!$I$148:$I$310,B259))+IF(COUNTIF('课表'!$J$148:$J$310,B259)&gt;=2,1,COUNTIF('课表'!$J$148:$J$310,B259)))*2</f>
        <v>0</v>
      </c>
      <c r="I259" s="34">
        <f>(IF(COUNTIF('课表'!$K$148:$K$310,B259)&gt;=2,1,COUNTIF('课表'!$K$148:$K$310,B259))+IF(COUNTIF('课表'!$L$148:$L$310,B259)&gt;=2,1,COUNTIF('课表'!$L$148:$L$310,B259))+IF(COUNTIF('课表'!$M$148:$M$310,B259)&gt;=2,1,COUNTIF('课表'!$M$148:$M$310,B259))+IF(COUNTIF('课表'!$N$148:$N$310,B259)&gt;=2,1,COUNTIF('课表'!$N$148:$N$310,B259)))*2</f>
        <v>4</v>
      </c>
      <c r="J259" s="30">
        <f>(IF(COUNTIF('课表'!$O$148:$O$310,B259)&gt;=2,1,COUNTIF('课表'!$O$148:$O$310,B259))+IF(COUNTIF('课表'!$P$148:$P$310,B259)&gt;=2,1,COUNTIF('课表'!$P$148:$P$310,B259))+IF(COUNTIF('课表'!$Q$148:$Q$310,B259)&gt;=2,1,COUNTIF('课表'!$Q$148:$Q$310,B259))+IF(COUNTIF('课表'!$R$148:$R$310,B259)&gt;=2,1,COUNTIF('课表'!$R$148:$R$310,B259)))*2</f>
        <v>0</v>
      </c>
      <c r="K259" s="30">
        <f>(IF(COUNTIF('课表'!$S$148:$S$310,B259)&gt;=2,1,COUNTIF('课表'!$S$148:$S$310,B259))+IF(COUNTIF('课表'!$T$148:$T$310,B259)&gt;=2,1,COUNTIF('课表'!$T$148:$T$310,B259)))*2</f>
        <v>2</v>
      </c>
      <c r="L259" s="30">
        <f>(IF(COUNTIF('课表'!$U$148:$U$310,B259)&gt;=2,1,COUNTIF('课表'!$U$148:$U$310,B259))+IF(COUNTIF('课表'!$V$148:$V$310,B259)&gt;=2,1,COUNTIF('课表'!$V$148:$V$310,B259))+IF(COUNTIF('课表'!$W$148:$W$310,B259)&gt;=2,1,COUNTIF('课表'!$W$148:$W$310,B259))+IF(COUNTIF('课表'!$X$148:$X$310,B259)&gt;=2,1,COUNTIF('课表'!$X$148:$X$310,B259)))*2</f>
        <v>0</v>
      </c>
      <c r="M259" s="30">
        <f>(IF(COUNTIF('课表'!$Y$148:$Y$310,B259)&gt;=2,1,COUNTIF('课表'!$Y$148:$Y$310,B259))+IF(COUNTIF('课表'!$Z$148:$Z$310,B259)&gt;=2,1,COUNTIF('课表'!$Z$148:$Z$310,B259))+IF(COUNTIF('课表'!$AA$148:$AA$310,B259)&gt;=2,1,COUNTIF('课表'!$AA$148:$AA$310,B259))+IF(COUNTIF('课表'!$AB$148:$AB$310,B259)&gt;=2,1,COUNTIF('课表'!$AB$148:$AB$310,B259)))*2</f>
        <v>0</v>
      </c>
      <c r="N259" s="30">
        <f t="shared" si="7"/>
        <v>6</v>
      </c>
    </row>
    <row r="260" spans="1:14" ht="19.5" customHeight="1">
      <c r="A260" s="28">
        <v>258</v>
      </c>
      <c r="B260" s="29" t="s">
        <v>1237</v>
      </c>
      <c r="C260" s="5" t="str">
        <f>VLOOKUP(B260,'教师基础数据'!$B$2:$G4595,3,FALSE)</f>
        <v>电子系</v>
      </c>
      <c r="D260" s="5" t="str">
        <f>VLOOKUP(B260,'教师基础数据'!$B$2:$G4595,4,FALSE)</f>
        <v>兼职</v>
      </c>
      <c r="E260" s="5" t="str">
        <f>VLOOKUP(B260,'教师基础数据'!$B$2:$G4595,5,FALSE)</f>
        <v>应用电子技术教研室</v>
      </c>
      <c r="F260" s="28">
        <f aca="true" t="shared" si="8" ref="F260:F278">COUNTIF(G260:M260,"&lt;&gt;0")</f>
        <v>4</v>
      </c>
      <c r="G260" s="30">
        <f>(IF(COUNTIF('课表'!$C$148:$C$310,B260)&gt;=2,1,COUNTIF('课表'!$C$148:$C$310,B260))+IF(COUNTIF('课表'!$D$148:$D$310,B260)&gt;=2,1,COUNTIF('课表'!D$148:$D$310,B260))+IF(COUNTIF('课表'!$E$148:$E$310,B260)&gt;=2,1,COUNTIF('课表'!$E$148:$E$310,B260))+IF(COUNTIF('课表'!$F$148:$F$310,B260)&gt;=2,1,COUNTIF('课表'!$F$148:$F$310,B260)))*2</f>
        <v>4</v>
      </c>
      <c r="H260" s="30">
        <f>(IF(COUNTIF('课表'!$G$148:$G$310,B260)&gt;=2,1,COUNTIF('课表'!$G$148:$G$310,B260))+IF(COUNTIF('课表'!$H$148:$H$310,B260)&gt;=2,1,COUNTIF('课表'!$H$148:$H$310,B260))+IF(COUNTIF('课表'!$I$148:$I$310,B260)&gt;=2,1,COUNTIF('课表'!$I$148:$I$310,B260))+IF(COUNTIF('课表'!$J$148:$J$310,B260)&gt;=2,1,COUNTIF('课表'!$J$148:$J$310,B260)))*2</f>
        <v>0</v>
      </c>
      <c r="I260" s="34">
        <f>(IF(COUNTIF('课表'!$K$148:$K$310,B260)&gt;=2,1,COUNTIF('课表'!$K$148:$K$310,B260))+IF(COUNTIF('课表'!$L$148:$L$310,B260)&gt;=2,1,COUNTIF('课表'!$L$148:$L$310,B260))+IF(COUNTIF('课表'!$M$148:$M$310,B260)&gt;=2,1,COUNTIF('课表'!$M$148:$M$310,B260))+IF(COUNTIF('课表'!$N$148:$N$310,B260)&gt;=2,1,COUNTIF('课表'!$N$148:$N$310,B260)))*2</f>
        <v>4</v>
      </c>
      <c r="J260" s="30">
        <f>(IF(COUNTIF('课表'!$O$148:$O$310,B260)&gt;=2,1,COUNTIF('课表'!$O$148:$O$310,B260))+IF(COUNTIF('课表'!$P$148:$P$310,B260)&gt;=2,1,COUNTIF('课表'!$P$148:$P$310,B260))+IF(COUNTIF('课表'!$Q$148:$Q$310,B260)&gt;=2,1,COUNTIF('课表'!$Q$148:$Q$310,B260))+IF(COUNTIF('课表'!$R$148:$R$310,B260)&gt;=2,1,COUNTIF('课表'!$R$148:$R$310,B260)))*2</f>
        <v>8</v>
      </c>
      <c r="K260" s="30">
        <f>(IF(COUNTIF('课表'!$S$148:$S$310,B260)&gt;=2,1,COUNTIF('课表'!$S$148:$S$310,B260))+IF(COUNTIF('课表'!$T$148:$T$310,B260)&gt;=2,1,COUNTIF('课表'!$T$148:$T$310,B260)))*2</f>
        <v>4</v>
      </c>
      <c r="L260" s="30">
        <f>(IF(COUNTIF('课表'!$U$148:$U$310,B260)&gt;=2,1,COUNTIF('课表'!$U$148:$U$310,B260))+IF(COUNTIF('课表'!$V$148:$V$310,B260)&gt;=2,1,COUNTIF('课表'!$V$148:$V$310,B260))+IF(COUNTIF('课表'!$W$148:$W$310,B260)&gt;=2,1,COUNTIF('课表'!$W$148:$W$310,B260))+IF(COUNTIF('课表'!$X$148:$X$310,B260)&gt;=2,1,COUNTIF('课表'!$X$148:$X$310,B260)))*2</f>
        <v>0</v>
      </c>
      <c r="M260" s="30">
        <f>(IF(COUNTIF('课表'!$Y$148:$Y$310,B260)&gt;=2,1,COUNTIF('课表'!$Y$148:$Y$310,B260))+IF(COUNTIF('课表'!$Z$148:$Z$310,B260)&gt;=2,1,COUNTIF('课表'!$Z$148:$Z$310,B260))+IF(COUNTIF('课表'!$AA$148:$AA$310,B260)&gt;=2,1,COUNTIF('课表'!$AA$148:$AA$310,B260))+IF(COUNTIF('课表'!$AB$148:$AB$310,B260)&gt;=2,1,COUNTIF('课表'!$AB$148:$AB$310,B260)))*2</f>
        <v>0</v>
      </c>
      <c r="N260" s="30">
        <f aca="true" t="shared" si="9" ref="N260:N278">SUM(G260:M260)</f>
        <v>20</v>
      </c>
    </row>
    <row r="261" spans="1:14" ht="19.5" customHeight="1">
      <c r="A261" s="28">
        <v>259</v>
      </c>
      <c r="B261" s="29" t="s">
        <v>1266</v>
      </c>
      <c r="C261" s="5" t="str">
        <f>VLOOKUP(B261,'教师基础数据'!$B$2:$G4624,3,FALSE)</f>
        <v>电子系</v>
      </c>
      <c r="D261" s="5" t="str">
        <f>VLOOKUP(B261,'教师基础数据'!$B$2:$G4624,4,FALSE)</f>
        <v>兼职</v>
      </c>
      <c r="E261" s="5" t="str">
        <f>VLOOKUP(B261,'教师基础数据'!$B$2:$G4624,5,FALSE)</f>
        <v>应用电子技术教研室</v>
      </c>
      <c r="F261" s="28">
        <f t="shared" si="8"/>
        <v>3</v>
      </c>
      <c r="G261" s="30">
        <f>(IF(COUNTIF('课表'!$C$148:$C$310,B261)&gt;=2,1,COUNTIF('课表'!$C$148:$C$310,B261))+IF(COUNTIF('课表'!$D$148:$D$310,B261)&gt;=2,1,COUNTIF('课表'!D$148:$D$310,B261))+IF(COUNTIF('课表'!$E$148:$E$310,B261)&gt;=2,1,COUNTIF('课表'!$E$148:$E$310,B261))+IF(COUNTIF('课表'!$F$148:$F$310,B261)&gt;=2,1,COUNTIF('课表'!$F$148:$F$310,B261)))*2</f>
        <v>4</v>
      </c>
      <c r="H261" s="30">
        <f>(IF(COUNTIF('课表'!$G$148:$G$310,B261)&gt;=2,1,COUNTIF('课表'!$G$148:$G$310,B261))+IF(COUNTIF('课表'!$H$148:$H$310,B261)&gt;=2,1,COUNTIF('课表'!$H$148:$H$310,B261))+IF(COUNTIF('课表'!$I$148:$I$310,B261)&gt;=2,1,COUNTIF('课表'!$I$148:$I$310,B261))+IF(COUNTIF('课表'!$J$148:$J$310,B261)&gt;=2,1,COUNTIF('课表'!$J$148:$J$310,B261)))*2</f>
        <v>2</v>
      </c>
      <c r="I261" s="34">
        <f>(IF(COUNTIF('课表'!$K$148:$K$310,B261)&gt;=2,1,COUNTIF('课表'!$K$148:$K$310,B261))+IF(COUNTIF('课表'!$L$148:$L$310,B261)&gt;=2,1,COUNTIF('课表'!$L$148:$L$310,B261))+IF(COUNTIF('课表'!$M$148:$M$310,B261)&gt;=2,1,COUNTIF('课表'!$M$148:$M$310,B261))+IF(COUNTIF('课表'!$N$148:$N$310,B261)&gt;=2,1,COUNTIF('课表'!$N$148:$N$310,B261)))*2</f>
        <v>0</v>
      </c>
      <c r="J261" s="30">
        <f>(IF(COUNTIF('课表'!$O$148:$O$310,B261)&gt;=2,1,COUNTIF('课表'!$O$148:$O$310,B261))+IF(COUNTIF('课表'!$P$148:$P$310,B261)&gt;=2,1,COUNTIF('课表'!$P$148:$P$310,B261))+IF(COUNTIF('课表'!$Q$148:$Q$310,B261)&gt;=2,1,COUNTIF('课表'!$Q$148:$Q$310,B261))+IF(COUNTIF('课表'!$R$148:$R$310,B261)&gt;=2,1,COUNTIF('课表'!$R$148:$R$310,B261)))*2</f>
        <v>4</v>
      </c>
      <c r="K261" s="30">
        <f>(IF(COUNTIF('课表'!$S$148:$S$310,B261)&gt;=2,1,COUNTIF('课表'!$S$148:$S$310,B261))+IF(COUNTIF('课表'!$T$148:$T$310,B261)&gt;=2,1,COUNTIF('课表'!$T$148:$T$310,B261)))*2</f>
        <v>0</v>
      </c>
      <c r="L261" s="30">
        <f>(IF(COUNTIF('课表'!$U$148:$U$310,B261)&gt;=2,1,COUNTIF('课表'!$U$148:$U$310,B261))+IF(COUNTIF('课表'!$V$148:$V$310,B261)&gt;=2,1,COUNTIF('课表'!$V$148:$V$310,B261))+IF(COUNTIF('课表'!$W$148:$W$310,B261)&gt;=2,1,COUNTIF('课表'!$W$148:$W$310,B261))+IF(COUNTIF('课表'!$X$148:$X$310,B261)&gt;=2,1,COUNTIF('课表'!$X$148:$X$310,B261)))*2</f>
        <v>0</v>
      </c>
      <c r="M261" s="30">
        <f>(IF(COUNTIF('课表'!$Y$148:$Y$310,B261)&gt;=2,1,COUNTIF('课表'!$Y$148:$Y$310,B261))+IF(COUNTIF('课表'!$Z$148:$Z$310,B261)&gt;=2,1,COUNTIF('课表'!$Z$148:$Z$310,B261))+IF(COUNTIF('课表'!$AA$148:$AA$310,B261)&gt;=2,1,COUNTIF('课表'!$AA$148:$AA$310,B261))+IF(COUNTIF('课表'!$AB$148:$AB$310,B261)&gt;=2,1,COUNTIF('课表'!$AB$148:$AB$310,B261)))*2</f>
        <v>0</v>
      </c>
      <c r="N261" s="30">
        <f t="shared" si="9"/>
        <v>10</v>
      </c>
    </row>
    <row r="262" spans="1:14" ht="19.5" customHeight="1">
      <c r="A262" s="28">
        <v>260</v>
      </c>
      <c r="B262" s="29" t="s">
        <v>1121</v>
      </c>
      <c r="C262" s="5" t="str">
        <f>VLOOKUP(B262,'教师基础数据'!$B$2:$G4432,3,FALSE)</f>
        <v>电子系</v>
      </c>
      <c r="D262" s="5" t="str">
        <f>VLOOKUP(B262,'教师基础数据'!$B$2:$G4432,4,FALSE)</f>
        <v>兼职</v>
      </c>
      <c r="E262" s="5" t="str">
        <f>VLOOKUP(B262,'教师基础数据'!$B$2:$G4432,5,FALSE)</f>
        <v>应用电子技术教研室</v>
      </c>
      <c r="F262" s="28">
        <f t="shared" si="8"/>
        <v>2</v>
      </c>
      <c r="G262" s="30">
        <f>(IF(COUNTIF('课表'!$C$148:$C$310,B262)&gt;=2,1,COUNTIF('课表'!$C$148:$C$310,B262))+IF(COUNTIF('课表'!$D$148:$D$310,B262)&gt;=2,1,COUNTIF('课表'!D$148:$D$310,B262))+IF(COUNTIF('课表'!$E$148:$E$310,B262)&gt;=2,1,COUNTIF('课表'!$E$148:$E$310,B262))+IF(COUNTIF('课表'!$F$148:$F$310,B262)&gt;=2,1,COUNTIF('课表'!$F$148:$F$310,B262)))*2</f>
        <v>0</v>
      </c>
      <c r="H262" s="30">
        <f>(IF(COUNTIF('课表'!$G$148:$G$310,B262)&gt;=2,1,COUNTIF('课表'!$G$148:$G$310,B262))+IF(COUNTIF('课表'!$H$148:$H$310,B262)&gt;=2,1,COUNTIF('课表'!$H$148:$H$310,B262))+IF(COUNTIF('课表'!$I$148:$I$310,B262)&gt;=2,1,COUNTIF('课表'!$I$148:$I$310,B262))+IF(COUNTIF('课表'!$J$148:$J$310,B262)&gt;=2,1,COUNTIF('课表'!$J$148:$J$310,B262)))*2</f>
        <v>0</v>
      </c>
      <c r="I262" s="34">
        <f>(IF(COUNTIF('课表'!$K$148:$K$310,B262)&gt;=2,1,COUNTIF('课表'!$K$148:$K$310,B262))+IF(COUNTIF('课表'!$L$148:$L$310,B262)&gt;=2,1,COUNTIF('课表'!$L$148:$L$310,B262))+IF(COUNTIF('课表'!$M$148:$M$310,B262)&gt;=2,1,COUNTIF('课表'!$M$148:$M$310,B262))+IF(COUNTIF('课表'!$N$148:$N$310,B262)&gt;=2,1,COUNTIF('课表'!$N$148:$N$310,B262)))*2</f>
        <v>0</v>
      </c>
      <c r="J262" s="30">
        <f>(IF(COUNTIF('课表'!$O$148:$O$310,B262)&gt;=2,1,COUNTIF('课表'!$O$148:$O$310,B262))+IF(COUNTIF('课表'!$P$148:$P$310,B262)&gt;=2,1,COUNTIF('课表'!$P$148:$P$310,B262))+IF(COUNTIF('课表'!$Q$148:$Q$310,B262)&gt;=2,1,COUNTIF('课表'!$Q$148:$Q$310,B262))+IF(COUNTIF('课表'!$R$148:$R$310,B262)&gt;=2,1,COUNTIF('课表'!$R$148:$R$310,B262)))*2</f>
        <v>2</v>
      </c>
      <c r="K262" s="30">
        <f>(IF(COUNTIF('课表'!$S$148:$S$310,B262)&gt;=2,1,COUNTIF('课表'!$S$148:$S$310,B262))+IF(COUNTIF('课表'!$T$148:$T$310,B262)&gt;=2,1,COUNTIF('课表'!$T$148:$T$310,B262)))*2</f>
        <v>4</v>
      </c>
      <c r="L262" s="30">
        <f>(IF(COUNTIF('课表'!$U$148:$U$310,B262)&gt;=2,1,COUNTIF('课表'!$U$148:$U$310,B262))+IF(COUNTIF('课表'!$V$148:$V$310,B262)&gt;=2,1,COUNTIF('课表'!$V$148:$V$310,B262))+IF(COUNTIF('课表'!$W$148:$W$310,B262)&gt;=2,1,COUNTIF('课表'!$W$148:$W$310,B262))+IF(COUNTIF('课表'!$X$148:$X$310,B262)&gt;=2,1,COUNTIF('课表'!$X$148:$X$310,B262)))*2</f>
        <v>0</v>
      </c>
      <c r="M262" s="30">
        <f>(IF(COUNTIF('课表'!$Y$148:$Y$310,B262)&gt;=2,1,COUNTIF('课表'!$Y$148:$Y$310,B262))+IF(COUNTIF('课表'!$Z$148:$Z$310,B262)&gt;=2,1,COUNTIF('课表'!$Z$148:$Z$310,B262))+IF(COUNTIF('课表'!$AA$148:$AA$310,B262)&gt;=2,1,COUNTIF('课表'!$AA$148:$AA$310,B262))+IF(COUNTIF('课表'!$AB$148:$AB$310,B262)&gt;=2,1,COUNTIF('课表'!$AB$148:$AB$310,B262)))*2</f>
        <v>0</v>
      </c>
      <c r="N262" s="30">
        <f t="shared" si="9"/>
        <v>6</v>
      </c>
    </row>
    <row r="263" spans="1:14" ht="19.5" customHeight="1">
      <c r="A263" s="28">
        <v>261</v>
      </c>
      <c r="B263" s="29" t="s">
        <v>1116</v>
      </c>
      <c r="C263" s="5" t="str">
        <f>VLOOKUP(B263,'教师基础数据'!$B$2:$G4519,3,FALSE)</f>
        <v>电子系</v>
      </c>
      <c r="D263" s="5" t="str">
        <f>VLOOKUP(B263,'教师基础数据'!$B$2:$G4519,4,FALSE)</f>
        <v>兼职</v>
      </c>
      <c r="E263" s="5" t="str">
        <f>VLOOKUP(B263,'教师基础数据'!$B$2:$G4519,5,FALSE)</f>
        <v>应用电子技术教研室</v>
      </c>
      <c r="F263" s="28">
        <f t="shared" si="8"/>
        <v>3</v>
      </c>
      <c r="G263" s="30">
        <f>(IF(COUNTIF('课表'!$C$148:$C$310,B263)&gt;=2,1,COUNTIF('课表'!$C$148:$C$310,B263))+IF(COUNTIF('课表'!$D$148:$D$310,B263)&gt;=2,1,COUNTIF('课表'!D$148:$D$310,B263))+IF(COUNTIF('课表'!$E$148:$E$310,B263)&gt;=2,1,COUNTIF('课表'!$E$148:$E$310,B263))+IF(COUNTIF('课表'!$F$148:$F$310,B263)&gt;=2,1,COUNTIF('课表'!$F$148:$F$310,B263)))*2</f>
        <v>6</v>
      </c>
      <c r="H263" s="30">
        <f>(IF(COUNTIF('课表'!$G$148:$G$310,B263)&gt;=2,1,COUNTIF('课表'!$G$148:$G$310,B263))+IF(COUNTIF('课表'!$H$148:$H$310,B263)&gt;=2,1,COUNTIF('课表'!$H$148:$H$310,B263))+IF(COUNTIF('课表'!$I$148:$I$310,B263)&gt;=2,1,COUNTIF('课表'!$I$148:$I$310,B263))+IF(COUNTIF('课表'!$J$148:$J$310,B263)&gt;=2,1,COUNTIF('课表'!$J$148:$J$310,B263)))*2</f>
        <v>4</v>
      </c>
      <c r="I263" s="34">
        <f>(IF(COUNTIF('课表'!$K$148:$K$310,B263)&gt;=2,1,COUNTIF('课表'!$K$148:$K$310,B263))+IF(COUNTIF('课表'!$L$148:$L$310,B263)&gt;=2,1,COUNTIF('课表'!$L$148:$L$310,B263))+IF(COUNTIF('课表'!$M$148:$M$310,B263)&gt;=2,1,COUNTIF('课表'!$M$148:$M$310,B263))+IF(COUNTIF('课表'!$N$148:$N$310,B263)&gt;=2,1,COUNTIF('课表'!$N$148:$N$310,B263)))*2</f>
        <v>2</v>
      </c>
      <c r="J263" s="30">
        <f>(IF(COUNTIF('课表'!$O$148:$O$310,B263)&gt;=2,1,COUNTIF('课表'!$O$148:$O$310,B263))+IF(COUNTIF('课表'!$P$148:$P$310,B263)&gt;=2,1,COUNTIF('课表'!$P$148:$P$310,B263))+IF(COUNTIF('课表'!$Q$148:$Q$310,B263)&gt;=2,1,COUNTIF('课表'!$Q$148:$Q$310,B263))+IF(COUNTIF('课表'!$R$148:$R$310,B263)&gt;=2,1,COUNTIF('课表'!$R$148:$R$310,B263)))*2</f>
        <v>0</v>
      </c>
      <c r="K263" s="30">
        <f>(IF(COUNTIF('课表'!$S$148:$S$310,B263)&gt;=2,1,COUNTIF('课表'!$S$148:$S$310,B263))+IF(COUNTIF('课表'!$T$148:$T$310,B263)&gt;=2,1,COUNTIF('课表'!$T$148:$T$310,B263)))*2</f>
        <v>0</v>
      </c>
      <c r="L263" s="30">
        <f>(IF(COUNTIF('课表'!$U$148:$U$310,B263)&gt;=2,1,COUNTIF('课表'!$U$148:$U$310,B263))+IF(COUNTIF('课表'!$V$148:$V$310,B263)&gt;=2,1,COUNTIF('课表'!$V$148:$V$310,B263))+IF(COUNTIF('课表'!$W$148:$W$310,B263)&gt;=2,1,COUNTIF('课表'!$W$148:$W$310,B263))+IF(COUNTIF('课表'!$X$148:$X$310,B263)&gt;=2,1,COUNTIF('课表'!$X$148:$X$310,B263)))*2</f>
        <v>0</v>
      </c>
      <c r="M263" s="30">
        <f>(IF(COUNTIF('课表'!$Y$148:$Y$310,B263)&gt;=2,1,COUNTIF('课表'!$Y$148:$Y$310,B263))+IF(COUNTIF('课表'!$Z$148:$Z$310,B263)&gt;=2,1,COUNTIF('课表'!$Z$148:$Z$310,B263))+IF(COUNTIF('课表'!$AA$148:$AA$310,B263)&gt;=2,1,COUNTIF('课表'!$AA$148:$AA$310,B263))+IF(COUNTIF('课表'!$AB$148:$AB$310,B263)&gt;=2,1,COUNTIF('课表'!$AB$148:$AB$310,B263)))*2</f>
        <v>0</v>
      </c>
      <c r="N263" s="30">
        <f t="shared" si="9"/>
        <v>12</v>
      </c>
    </row>
    <row r="264" spans="1:14" ht="19.5" customHeight="1">
      <c r="A264" s="28">
        <v>262</v>
      </c>
      <c r="B264" s="29" t="s">
        <v>1238</v>
      </c>
      <c r="C264" s="5" t="str">
        <f>VLOOKUP(B264,'教师基础数据'!$B$2:$G4468,3,FALSE)</f>
        <v>电子系</v>
      </c>
      <c r="D264" s="5" t="str">
        <f>VLOOKUP(B264,'教师基础数据'!$B$2:$G4468,4,FALSE)</f>
        <v>专职</v>
      </c>
      <c r="E264" s="5" t="str">
        <f>VLOOKUP(B264,'教师基础数据'!$B$2:$G4468,5,FALSE)</f>
        <v>机电一体化教研室</v>
      </c>
      <c r="F264" s="28">
        <f t="shared" si="8"/>
        <v>4</v>
      </c>
      <c r="G264" s="30">
        <f>(IF(COUNTIF('课表'!$C$148:$C$310,B264)&gt;=2,1,COUNTIF('课表'!$C$148:$C$310,B264))+IF(COUNTIF('课表'!$D$148:$D$310,B264)&gt;=2,1,COUNTIF('课表'!D$148:$D$310,B264))+IF(COUNTIF('课表'!$E$148:$E$310,B264)&gt;=2,1,COUNTIF('课表'!$E$148:$E$310,B264))+IF(COUNTIF('课表'!$F$148:$F$310,B264)&gt;=2,1,COUNTIF('课表'!$F$148:$F$310,B264)))*2</f>
        <v>0</v>
      </c>
      <c r="H264" s="30">
        <f>(IF(COUNTIF('课表'!$G$148:$G$310,B264)&gt;=2,1,COUNTIF('课表'!$G$148:$G$310,B264))+IF(COUNTIF('课表'!$H$148:$H$310,B264)&gt;=2,1,COUNTIF('课表'!$H$148:$H$310,B264))+IF(COUNTIF('课表'!$I$148:$I$310,B264)&gt;=2,1,COUNTIF('课表'!$I$148:$I$310,B264))+IF(COUNTIF('课表'!$J$148:$J$310,B264)&gt;=2,1,COUNTIF('课表'!$J$148:$J$310,B264)))*2</f>
        <v>6</v>
      </c>
      <c r="I264" s="34">
        <f>(IF(COUNTIF('课表'!$K$148:$K$310,B264)&gt;=2,1,COUNTIF('课表'!$K$148:$K$310,B264))+IF(COUNTIF('课表'!$L$148:$L$310,B264)&gt;=2,1,COUNTIF('课表'!$L$148:$L$310,B264))+IF(COUNTIF('课表'!$M$148:$M$310,B264)&gt;=2,1,COUNTIF('课表'!$M$148:$M$310,B264))+IF(COUNTIF('课表'!$N$148:$N$310,B264)&gt;=2,1,COUNTIF('课表'!$N$148:$N$310,B264)))*2</f>
        <v>8</v>
      </c>
      <c r="J264" s="30">
        <f>(IF(COUNTIF('课表'!$O$148:$O$310,B264)&gt;=2,1,COUNTIF('课表'!$O$148:$O$310,B264))+IF(COUNTIF('课表'!$P$148:$P$310,B264)&gt;=2,1,COUNTIF('课表'!$P$148:$P$310,B264))+IF(COUNTIF('课表'!$Q$148:$Q$310,B264)&gt;=2,1,COUNTIF('课表'!$Q$148:$Q$310,B264))+IF(COUNTIF('课表'!$R$148:$R$310,B264)&gt;=2,1,COUNTIF('课表'!$R$148:$R$310,B264)))*2</f>
        <v>4</v>
      </c>
      <c r="K264" s="30">
        <f>(IF(COUNTIF('课表'!$S$148:$S$310,B264)&gt;=2,1,COUNTIF('课表'!$S$148:$S$310,B264))+IF(COUNTIF('课表'!$T$148:$T$310,B264)&gt;=2,1,COUNTIF('课表'!$T$148:$T$310,B264)))*2</f>
        <v>0</v>
      </c>
      <c r="L264" s="30">
        <f>(IF(COUNTIF('课表'!$U$148:$U$310,B264)&gt;=2,1,COUNTIF('课表'!$U$148:$U$310,B264))+IF(COUNTIF('课表'!$V$148:$V$310,B264)&gt;=2,1,COUNTIF('课表'!$V$148:$V$310,B264))+IF(COUNTIF('课表'!$W$148:$W$310,B264)&gt;=2,1,COUNTIF('课表'!$W$148:$W$310,B264))+IF(COUNTIF('课表'!$X$148:$X$310,B264)&gt;=2,1,COUNTIF('课表'!$X$148:$X$310,B264)))*2</f>
        <v>8</v>
      </c>
      <c r="M264" s="30">
        <f>(IF(COUNTIF('课表'!$Y$148:$Y$310,B264)&gt;=2,1,COUNTIF('课表'!$Y$148:$Y$310,B264))+IF(COUNTIF('课表'!$Z$148:$Z$310,B264)&gt;=2,1,COUNTIF('课表'!$Z$148:$Z$310,B264))+IF(COUNTIF('课表'!$AA$148:$AA$310,B264)&gt;=2,1,COUNTIF('课表'!$AA$148:$AA$310,B264))+IF(COUNTIF('课表'!$AB$148:$AB$310,B264)&gt;=2,1,COUNTIF('课表'!$AB$148:$AB$310,B264)))*2</f>
        <v>0</v>
      </c>
      <c r="N264" s="30">
        <f t="shared" si="9"/>
        <v>26</v>
      </c>
    </row>
    <row r="265" spans="1:14" ht="19.5" customHeight="1">
      <c r="A265" s="28">
        <v>263</v>
      </c>
      <c r="B265" s="29" t="s">
        <v>1115</v>
      </c>
      <c r="C265" s="5" t="str">
        <f>VLOOKUP(B265,'教师基础数据'!$B$2:$G4710,3,FALSE)</f>
        <v>电子系</v>
      </c>
      <c r="D265" s="5" t="str">
        <f>VLOOKUP(B265,'教师基础数据'!$B$2:$G4710,4,FALSE)</f>
        <v>专职</v>
      </c>
      <c r="E265" s="5" t="str">
        <f>VLOOKUP(B265,'教师基础数据'!$B$2:$G4710,5,FALSE)</f>
        <v>机电一体化教研室</v>
      </c>
      <c r="F265" s="28">
        <f t="shared" si="8"/>
        <v>5</v>
      </c>
      <c r="G265" s="30">
        <f>(IF(COUNTIF('课表'!$C$148:$C$310,B265)&gt;=2,1,COUNTIF('课表'!$C$148:$C$310,B265))+IF(COUNTIF('课表'!$D$148:$D$310,B265)&gt;=2,1,COUNTIF('课表'!D$148:$D$310,B265))+IF(COUNTIF('课表'!$E$148:$E$310,B265)&gt;=2,1,COUNTIF('课表'!$E$148:$E$310,B265))+IF(COUNTIF('课表'!$F$148:$F$310,B265)&gt;=2,1,COUNTIF('课表'!$F$148:$F$310,B265)))*2</f>
        <v>4</v>
      </c>
      <c r="H265" s="30">
        <f>(IF(COUNTIF('课表'!$G$148:$G$310,B265)&gt;=2,1,COUNTIF('课表'!$G$148:$G$310,B265))+IF(COUNTIF('课表'!$H$148:$H$310,B265)&gt;=2,1,COUNTIF('课表'!$H$148:$H$310,B265))+IF(COUNTIF('课表'!$I$148:$I$310,B265)&gt;=2,1,COUNTIF('课表'!$I$148:$I$310,B265))+IF(COUNTIF('课表'!$J$148:$J$310,B265)&gt;=2,1,COUNTIF('课表'!$J$148:$J$310,B265)))*2</f>
        <v>4</v>
      </c>
      <c r="I265" s="34">
        <f>(IF(COUNTIF('课表'!$K$148:$K$310,B265)&gt;=2,1,COUNTIF('课表'!$K$148:$K$310,B265))+IF(COUNTIF('课表'!$L$148:$L$310,B265)&gt;=2,1,COUNTIF('课表'!$L$148:$L$310,B265))+IF(COUNTIF('课表'!$M$148:$M$310,B265)&gt;=2,1,COUNTIF('课表'!$M$148:$M$310,B265))+IF(COUNTIF('课表'!$N$148:$N$310,B265)&gt;=2,1,COUNTIF('课表'!$N$148:$N$310,B265)))*2</f>
        <v>0</v>
      </c>
      <c r="J265" s="30">
        <f>(IF(COUNTIF('课表'!$O$148:$O$310,B265)&gt;=2,1,COUNTIF('课表'!$O$148:$O$310,B265))+IF(COUNTIF('课表'!$P$148:$P$310,B265)&gt;=2,1,COUNTIF('课表'!$P$148:$P$310,B265))+IF(COUNTIF('课表'!$Q$148:$Q$310,B265)&gt;=2,1,COUNTIF('课表'!$Q$148:$Q$310,B265))+IF(COUNTIF('课表'!$R$148:$R$310,B265)&gt;=2,1,COUNTIF('课表'!$R$148:$R$310,B265)))*2</f>
        <v>4</v>
      </c>
      <c r="K265" s="30">
        <f>(IF(COUNTIF('课表'!$S$148:$S$310,B265)&gt;=2,1,COUNTIF('课表'!$S$148:$S$310,B265))+IF(COUNTIF('课表'!$T$148:$T$310,B265)&gt;=2,1,COUNTIF('课表'!$T$148:$T$310,B265)))*2</f>
        <v>4</v>
      </c>
      <c r="L265" s="30">
        <f>(IF(COUNTIF('课表'!$U$148:$U$310,B265)&gt;=2,1,COUNTIF('课表'!$U$148:$U$310,B265))+IF(COUNTIF('课表'!$V$148:$V$310,B265)&gt;=2,1,COUNTIF('课表'!$V$148:$V$310,B265))+IF(COUNTIF('课表'!$W$148:$W$310,B265)&gt;=2,1,COUNTIF('课表'!$W$148:$W$310,B265))+IF(COUNTIF('课表'!$X$148:$X$310,B265)&gt;=2,1,COUNTIF('课表'!$X$148:$X$310,B265)))*2</f>
        <v>4</v>
      </c>
      <c r="M265" s="30">
        <f>(IF(COUNTIF('课表'!$Y$148:$Y$310,B265)&gt;=2,1,COUNTIF('课表'!$Y$148:$Y$310,B265))+IF(COUNTIF('课表'!$Z$148:$Z$310,B265)&gt;=2,1,COUNTIF('课表'!$Z$148:$Z$310,B265))+IF(COUNTIF('课表'!$AA$148:$AA$310,B265)&gt;=2,1,COUNTIF('课表'!$AA$148:$AA$310,B265))+IF(COUNTIF('课表'!$AB$148:$AB$310,B265)&gt;=2,1,COUNTIF('课表'!$AB$148:$AB$310,B265)))*2</f>
        <v>0</v>
      </c>
      <c r="N265" s="30">
        <f t="shared" si="9"/>
        <v>20</v>
      </c>
    </row>
    <row r="266" spans="1:14" ht="19.5" customHeight="1">
      <c r="A266" s="28">
        <v>264</v>
      </c>
      <c r="B266" s="29" t="s">
        <v>1123</v>
      </c>
      <c r="C266" s="5" t="str">
        <f>VLOOKUP(B266,'教师基础数据'!$B$2:$G4726,3,FALSE)</f>
        <v>电子系</v>
      </c>
      <c r="D266" s="5" t="str">
        <f>VLOOKUP(B266,'教师基础数据'!$B$2:$G4726,4,FALSE)</f>
        <v>专职</v>
      </c>
      <c r="E266" s="5" t="str">
        <f>VLOOKUP(B266,'教师基础数据'!$B$2:$G4726,5,FALSE)</f>
        <v>机电一体化教研室</v>
      </c>
      <c r="F266" s="28">
        <f t="shared" si="8"/>
        <v>4</v>
      </c>
      <c r="G266" s="30">
        <f>(IF(COUNTIF('课表'!$C$148:$C$310,B266)&gt;=2,1,COUNTIF('课表'!$C$148:$C$310,B266))+IF(COUNTIF('课表'!$D$148:$D$310,B266)&gt;=2,1,COUNTIF('课表'!D$148:$D$310,B266))+IF(COUNTIF('课表'!$E$148:$E$310,B266)&gt;=2,1,COUNTIF('课表'!$E$148:$E$310,B266))+IF(COUNTIF('课表'!$F$148:$F$310,B266)&gt;=2,1,COUNTIF('课表'!$F$148:$F$310,B266)))*2</f>
        <v>0</v>
      </c>
      <c r="H266" s="30">
        <f>(IF(COUNTIF('课表'!$G$148:$G$310,B266)&gt;=2,1,COUNTIF('课表'!$G$148:$G$310,B266))+IF(COUNTIF('课表'!$H$148:$H$310,B266)&gt;=2,1,COUNTIF('课表'!$H$148:$H$310,B266))+IF(COUNTIF('课表'!$I$148:$I$310,B266)&gt;=2,1,COUNTIF('课表'!$I$148:$I$310,B266))+IF(COUNTIF('课表'!$J$148:$J$310,B266)&gt;=2,1,COUNTIF('课表'!$J$148:$J$310,B266)))*2</f>
        <v>0</v>
      </c>
      <c r="I266" s="34">
        <f>(IF(COUNTIF('课表'!$K$148:$K$310,B266)&gt;=2,1,COUNTIF('课表'!$K$148:$K$310,B266))+IF(COUNTIF('课表'!$L$148:$L$310,B266)&gt;=2,1,COUNTIF('课表'!$L$148:$L$310,B266))+IF(COUNTIF('课表'!$M$148:$M$310,B266)&gt;=2,1,COUNTIF('课表'!$M$148:$M$310,B266))+IF(COUNTIF('课表'!$N$148:$N$310,B266)&gt;=2,1,COUNTIF('课表'!$N$148:$N$310,B266)))*2</f>
        <v>4</v>
      </c>
      <c r="J266" s="30">
        <f>(IF(COUNTIF('课表'!$O$148:$O$310,B266)&gt;=2,1,COUNTIF('课表'!$O$148:$O$310,B266))+IF(COUNTIF('课表'!$P$148:$P$310,B266)&gt;=2,1,COUNTIF('课表'!$P$148:$P$310,B266))+IF(COUNTIF('课表'!$Q$148:$Q$310,B266)&gt;=2,1,COUNTIF('课表'!$Q$148:$Q$310,B266))+IF(COUNTIF('课表'!$R$148:$R$310,B266)&gt;=2,1,COUNTIF('课表'!$R$148:$R$310,B266)))*2</f>
        <v>4</v>
      </c>
      <c r="K266" s="30">
        <f>(IF(COUNTIF('课表'!$S$148:$S$310,B266)&gt;=2,1,COUNTIF('课表'!$S$148:$S$310,B266))+IF(COUNTIF('课表'!$T$148:$T$310,B266)&gt;=2,1,COUNTIF('课表'!$T$148:$T$310,B266)))*2</f>
        <v>4</v>
      </c>
      <c r="L266" s="30">
        <f>(IF(COUNTIF('课表'!$U$148:$U$310,B266)&gt;=2,1,COUNTIF('课表'!$U$148:$U$310,B266))+IF(COUNTIF('课表'!$V$148:$V$310,B266)&gt;=2,1,COUNTIF('课表'!$V$148:$V$310,B266))+IF(COUNTIF('课表'!$W$148:$W$310,B266)&gt;=2,1,COUNTIF('课表'!$W$148:$W$310,B266))+IF(COUNTIF('课表'!$X$148:$X$310,B266)&gt;=2,1,COUNTIF('课表'!$X$148:$X$310,B266)))*2</f>
        <v>6</v>
      </c>
      <c r="M266" s="30">
        <f>(IF(COUNTIF('课表'!$Y$148:$Y$310,B266)&gt;=2,1,COUNTIF('课表'!$Y$148:$Y$310,B266))+IF(COUNTIF('课表'!$Z$148:$Z$310,B266)&gt;=2,1,COUNTIF('课表'!$Z$148:$Z$310,B266))+IF(COUNTIF('课表'!$AA$148:$AA$310,B266)&gt;=2,1,COUNTIF('课表'!$AA$148:$AA$310,B266))+IF(COUNTIF('课表'!$AB$148:$AB$310,B266)&gt;=2,1,COUNTIF('课表'!$AB$148:$AB$310,B266)))*2</f>
        <v>0</v>
      </c>
      <c r="N266" s="30">
        <f t="shared" si="9"/>
        <v>18</v>
      </c>
    </row>
    <row r="267" spans="1:14" ht="20.25" customHeight="1">
      <c r="A267" s="28">
        <v>265</v>
      </c>
      <c r="B267" s="29" t="s">
        <v>1122</v>
      </c>
      <c r="C267" s="5" t="str">
        <f>VLOOKUP(B267,'教师基础数据'!$B$2:$G4649,3,FALSE)</f>
        <v>电子系</v>
      </c>
      <c r="D267" s="5" t="str">
        <f>VLOOKUP(B267,'教师基础数据'!$B$2:$G4649,4,FALSE)</f>
        <v>专职</v>
      </c>
      <c r="E267" s="5" t="str">
        <f>VLOOKUP(B267,'教师基础数据'!$B$2:$G4649,5,FALSE)</f>
        <v>机电一体化教研室</v>
      </c>
      <c r="F267" s="28">
        <f t="shared" si="8"/>
        <v>5</v>
      </c>
      <c r="G267" s="30">
        <f>(IF(COUNTIF('课表'!$C$148:$C$310,B267)&gt;=2,1,COUNTIF('课表'!$C$148:$C$310,B267))+IF(COUNTIF('课表'!$D$148:$D$310,B267)&gt;=2,1,COUNTIF('课表'!D$148:$D$310,B267))+IF(COUNTIF('课表'!$E$148:$E$310,B267)&gt;=2,1,COUNTIF('课表'!$E$148:$E$310,B267))+IF(COUNTIF('课表'!$F$148:$F$310,B267)&gt;=2,1,COUNTIF('课表'!$F$148:$F$310,B267)))*2</f>
        <v>6</v>
      </c>
      <c r="H267" s="30">
        <f>(IF(COUNTIF('课表'!$G$148:$G$310,B267)&gt;=2,1,COUNTIF('课表'!$G$148:$G$310,B267))+IF(COUNTIF('课表'!$H$148:$H$310,B267)&gt;=2,1,COUNTIF('课表'!$H$148:$H$310,B267))+IF(COUNTIF('课表'!$I$148:$I$310,B267)&gt;=2,1,COUNTIF('课表'!$I$148:$I$310,B267))+IF(COUNTIF('课表'!$J$148:$J$310,B267)&gt;=2,1,COUNTIF('课表'!$J$148:$J$310,B267)))*2</f>
        <v>4</v>
      </c>
      <c r="I267" s="34">
        <f>(IF(COUNTIF('课表'!$K$148:$K$310,B267)&gt;=2,1,COUNTIF('课表'!$K$148:$K$310,B267))+IF(COUNTIF('课表'!$L$148:$L$310,B267)&gt;=2,1,COUNTIF('课表'!$L$148:$L$310,B267))+IF(COUNTIF('课表'!$M$148:$M$310,B267)&gt;=2,1,COUNTIF('课表'!$M$148:$M$310,B267))+IF(COUNTIF('课表'!$N$148:$N$310,B267)&gt;=2,1,COUNTIF('课表'!$N$148:$N$310,B267)))*2</f>
        <v>6</v>
      </c>
      <c r="J267" s="30">
        <f>(IF(COUNTIF('课表'!$O$148:$O$310,B267)&gt;=2,1,COUNTIF('课表'!$O$148:$O$310,B267))+IF(COUNTIF('课表'!$P$148:$P$310,B267)&gt;=2,1,COUNTIF('课表'!$P$148:$P$310,B267))+IF(COUNTIF('课表'!$Q$148:$Q$310,B267)&gt;=2,1,COUNTIF('课表'!$Q$148:$Q$310,B267))+IF(COUNTIF('课表'!$R$148:$R$310,B267)&gt;=2,1,COUNTIF('课表'!$R$148:$R$310,B267)))*2</f>
        <v>4</v>
      </c>
      <c r="K267" s="30">
        <f>(IF(COUNTIF('课表'!$S$148:$S$310,B267)&gt;=2,1,COUNTIF('课表'!$S$148:$S$310,B267))+IF(COUNTIF('课表'!$T$148:$T$310,B267)&gt;=2,1,COUNTIF('课表'!$T$148:$T$310,B267)))*2</f>
        <v>4</v>
      </c>
      <c r="L267" s="30">
        <f>(IF(COUNTIF('课表'!$U$148:$U$310,B267)&gt;=2,1,COUNTIF('课表'!$U$148:$U$310,B267))+IF(COUNTIF('课表'!$V$148:$V$310,B267)&gt;=2,1,COUNTIF('课表'!$V$148:$V$310,B267))+IF(COUNTIF('课表'!$W$148:$W$310,B267)&gt;=2,1,COUNTIF('课表'!$W$148:$W$310,B267))+IF(COUNTIF('课表'!$X$148:$X$310,B267)&gt;=2,1,COUNTIF('课表'!$X$148:$X$310,B267)))*2</f>
        <v>0</v>
      </c>
      <c r="M267" s="30">
        <f>(IF(COUNTIF('课表'!$Y$148:$Y$310,B267)&gt;=2,1,COUNTIF('课表'!$Y$148:$Y$310,B267))+IF(COUNTIF('课表'!$Z$148:$Z$310,B267)&gt;=2,1,COUNTIF('课表'!$Z$148:$Z$310,B267))+IF(COUNTIF('课表'!$AA$148:$AA$310,B267)&gt;=2,1,COUNTIF('课表'!$AA$148:$AA$310,B267))+IF(COUNTIF('课表'!$AB$148:$AB$310,B267)&gt;=2,1,COUNTIF('课表'!$AB$148:$AB$310,B267)))*2</f>
        <v>0</v>
      </c>
      <c r="N267" s="30">
        <f t="shared" si="9"/>
        <v>24</v>
      </c>
    </row>
    <row r="268" spans="1:14" ht="20.25" customHeight="1">
      <c r="A268" s="28">
        <v>266</v>
      </c>
      <c r="B268" s="29" t="s">
        <v>1133</v>
      </c>
      <c r="C268" s="5" t="str">
        <f>VLOOKUP(B268,'教师基础数据'!$B$2:$G4676,3,FALSE)</f>
        <v>电子系</v>
      </c>
      <c r="D268" s="5" t="str">
        <f>VLOOKUP(B268,'教师基础数据'!$B$2:$G4676,4,FALSE)</f>
        <v>专职</v>
      </c>
      <c r="E268" s="5" t="str">
        <f>VLOOKUP(B268,'教师基础数据'!$B$2:$G4676,5,FALSE)</f>
        <v>机电一体化教研室</v>
      </c>
      <c r="F268" s="28">
        <f t="shared" si="8"/>
        <v>5</v>
      </c>
      <c r="G268" s="30">
        <f>(IF(COUNTIF('课表'!$C$148:$C$310,B268)&gt;=2,1,COUNTIF('课表'!$C$148:$C$310,B268))+IF(COUNTIF('课表'!$D$148:$D$310,B268)&gt;=2,1,COUNTIF('课表'!D$148:$D$310,B268))+IF(COUNTIF('课表'!$E$148:$E$310,B268)&gt;=2,1,COUNTIF('课表'!$E$148:$E$310,B268))+IF(COUNTIF('课表'!$F$148:$F$310,B268)&gt;=2,1,COUNTIF('课表'!$F$148:$F$310,B268)))*2</f>
        <v>4</v>
      </c>
      <c r="H268" s="30">
        <f>(IF(COUNTIF('课表'!$G$148:$G$310,B268)&gt;=2,1,COUNTIF('课表'!$G$148:$G$310,B268))+IF(COUNTIF('课表'!$H$148:$H$310,B268)&gt;=2,1,COUNTIF('课表'!$H$148:$H$310,B268))+IF(COUNTIF('课表'!$I$148:$I$310,B268)&gt;=2,1,COUNTIF('课表'!$I$148:$I$310,B268))+IF(COUNTIF('课表'!$J$148:$J$310,B268)&gt;=2,1,COUNTIF('课表'!$J$148:$J$310,B268)))*2</f>
        <v>6</v>
      </c>
      <c r="I268" s="34">
        <f>(IF(COUNTIF('课表'!$K$148:$K$310,B268)&gt;=2,1,COUNTIF('课表'!$K$148:$K$310,B268))+IF(COUNTIF('课表'!$L$148:$L$310,B268)&gt;=2,1,COUNTIF('课表'!$L$148:$L$310,B268))+IF(COUNTIF('课表'!$M$148:$M$310,B268)&gt;=2,1,COUNTIF('课表'!$M$148:$M$310,B268))+IF(COUNTIF('课表'!$N$148:$N$310,B268)&gt;=2,1,COUNTIF('课表'!$N$148:$N$310,B268)))*2</f>
        <v>4</v>
      </c>
      <c r="J268" s="30">
        <f>(IF(COUNTIF('课表'!$O$148:$O$310,B268)&gt;=2,1,COUNTIF('课表'!$O$148:$O$310,B268))+IF(COUNTIF('课表'!$P$148:$P$310,B268)&gt;=2,1,COUNTIF('课表'!$P$148:$P$310,B268))+IF(COUNTIF('课表'!$Q$148:$Q$310,B268)&gt;=2,1,COUNTIF('课表'!$Q$148:$Q$310,B268))+IF(COUNTIF('课表'!$R$148:$R$310,B268)&gt;=2,1,COUNTIF('课表'!$R$148:$R$310,B268)))*2</f>
        <v>4</v>
      </c>
      <c r="K268" s="30">
        <f>(IF(COUNTIF('课表'!$S$148:$S$310,B268)&gt;=2,1,COUNTIF('课表'!$S$148:$S$310,B268))+IF(COUNTIF('课表'!$T$148:$T$310,B268)&gt;=2,1,COUNTIF('课表'!$T$148:$T$310,B268)))*2</f>
        <v>4</v>
      </c>
      <c r="L268" s="30">
        <f>(IF(COUNTIF('课表'!$U$148:$U$310,B268)&gt;=2,1,COUNTIF('课表'!$U$148:$U$310,B268))+IF(COUNTIF('课表'!$V$148:$V$310,B268)&gt;=2,1,COUNTIF('课表'!$V$148:$V$310,B268))+IF(COUNTIF('课表'!$W$148:$W$310,B268)&gt;=2,1,COUNTIF('课表'!$W$148:$W$310,B268))+IF(COUNTIF('课表'!$X$148:$X$310,B268)&gt;=2,1,COUNTIF('课表'!$X$148:$X$310,B268)))*2</f>
        <v>0</v>
      </c>
      <c r="M268" s="30">
        <f>(IF(COUNTIF('课表'!$Y$148:$Y$310,B268)&gt;=2,1,COUNTIF('课表'!$Y$148:$Y$310,B268))+IF(COUNTIF('课表'!$Z$148:$Z$310,B268)&gt;=2,1,COUNTIF('课表'!$Z$148:$Z$310,B268))+IF(COUNTIF('课表'!$AA$148:$AA$310,B268)&gt;=2,1,COUNTIF('课表'!$AA$148:$AA$310,B268))+IF(COUNTIF('课表'!$AB$148:$AB$310,B268)&gt;=2,1,COUNTIF('课表'!$AB$148:$AB$310,B268)))*2</f>
        <v>0</v>
      </c>
      <c r="N268" s="30">
        <f t="shared" si="9"/>
        <v>22</v>
      </c>
    </row>
    <row r="269" spans="1:14" ht="20.25" customHeight="1">
      <c r="A269" s="28">
        <v>267</v>
      </c>
      <c r="B269" s="29" t="s">
        <v>1132</v>
      </c>
      <c r="C269" s="5" t="str">
        <f>VLOOKUP(B269,'教师基础数据'!$B$2:$G4438,3,FALSE)</f>
        <v>电子系</v>
      </c>
      <c r="D269" s="5" t="str">
        <f>VLOOKUP(B269,'教师基础数据'!$B$2:$G4438,4,FALSE)</f>
        <v>专职</v>
      </c>
      <c r="E269" s="5" t="str">
        <f>VLOOKUP(B269,'教师基础数据'!$B$2:$G4438,5,FALSE)</f>
        <v>机电一体化教研室</v>
      </c>
      <c r="F269" s="28">
        <f t="shared" si="8"/>
        <v>5</v>
      </c>
      <c r="G269" s="30">
        <f>(IF(COUNTIF('课表'!$C$148:$C$310,B269)&gt;=2,1,COUNTIF('课表'!$C$148:$C$310,B269))+IF(COUNTIF('课表'!$D$148:$D$310,B269)&gt;=2,1,COUNTIF('课表'!D$148:$D$310,B269))+IF(COUNTIF('课表'!$E$148:$E$310,B269)&gt;=2,1,COUNTIF('课表'!$E$148:$E$310,B269))+IF(COUNTIF('课表'!$F$148:$F$310,B269)&gt;=2,1,COUNTIF('课表'!$F$148:$F$310,B269)))*2</f>
        <v>4</v>
      </c>
      <c r="H269" s="30">
        <f>(IF(COUNTIF('课表'!$G$148:$G$310,B269)&gt;=2,1,COUNTIF('课表'!$G$148:$G$310,B269))+IF(COUNTIF('课表'!$H$148:$H$310,B269)&gt;=2,1,COUNTIF('课表'!$H$148:$H$310,B269))+IF(COUNTIF('课表'!$I$148:$I$310,B269)&gt;=2,1,COUNTIF('课表'!$I$148:$I$310,B269))+IF(COUNTIF('课表'!$J$148:$J$310,B269)&gt;=2,1,COUNTIF('课表'!$J$148:$J$310,B269)))*2</f>
        <v>6</v>
      </c>
      <c r="I269" s="34">
        <f>(IF(COUNTIF('课表'!$K$148:$K$310,B269)&gt;=2,1,COUNTIF('课表'!$K$148:$K$310,B269))+IF(COUNTIF('课表'!$L$148:$L$310,B269)&gt;=2,1,COUNTIF('课表'!$L$148:$L$310,B269))+IF(COUNTIF('课表'!$M$148:$M$310,B269)&gt;=2,1,COUNTIF('课表'!$M$148:$M$310,B269))+IF(COUNTIF('课表'!$N$148:$N$310,B269)&gt;=2,1,COUNTIF('课表'!$N$148:$N$310,B269)))*2</f>
        <v>8</v>
      </c>
      <c r="J269" s="30">
        <f>(IF(COUNTIF('课表'!$O$148:$O$310,B269)&gt;=2,1,COUNTIF('课表'!$O$148:$O$310,B269))+IF(COUNTIF('课表'!$P$148:$P$310,B269)&gt;=2,1,COUNTIF('课表'!$P$148:$P$310,B269))+IF(COUNTIF('课表'!$Q$148:$Q$310,B269)&gt;=2,1,COUNTIF('课表'!$Q$148:$Q$310,B269))+IF(COUNTIF('课表'!$R$148:$R$310,B269)&gt;=2,1,COUNTIF('课表'!$R$148:$R$310,B269)))*2</f>
        <v>4</v>
      </c>
      <c r="K269" s="30">
        <f>(IF(COUNTIF('课表'!$S$148:$S$310,B269)&gt;=2,1,COUNTIF('课表'!$S$148:$S$310,B269))+IF(COUNTIF('课表'!$T$148:$T$310,B269)&gt;=2,1,COUNTIF('课表'!$T$148:$T$310,B269)))*2</f>
        <v>4</v>
      </c>
      <c r="L269" s="30">
        <f>(IF(COUNTIF('课表'!$U$148:$U$310,B269)&gt;=2,1,COUNTIF('课表'!$U$148:$U$310,B269))+IF(COUNTIF('课表'!$V$148:$V$310,B269)&gt;=2,1,COUNTIF('课表'!$V$148:$V$310,B269))+IF(COUNTIF('课表'!$W$148:$W$310,B269)&gt;=2,1,COUNTIF('课表'!$W$148:$W$310,B269))+IF(COUNTIF('课表'!$X$148:$X$310,B269)&gt;=2,1,COUNTIF('课表'!$X$148:$X$310,B269)))*2</f>
        <v>0</v>
      </c>
      <c r="M269" s="30">
        <f>(IF(COUNTIF('课表'!$Y$148:$Y$310,B269)&gt;=2,1,COUNTIF('课表'!$Y$148:$Y$310,B269))+IF(COUNTIF('课表'!$Z$148:$Z$310,B269)&gt;=2,1,COUNTIF('课表'!$Z$148:$Z$310,B269))+IF(COUNTIF('课表'!$AA$148:$AA$310,B269)&gt;=2,1,COUNTIF('课表'!$AA$148:$AA$310,B269))+IF(COUNTIF('课表'!$AB$148:$AB$310,B269)&gt;=2,1,COUNTIF('课表'!$AB$148:$AB$310,B269)))*2</f>
        <v>0</v>
      </c>
      <c r="N269" s="30">
        <f t="shared" si="9"/>
        <v>26</v>
      </c>
    </row>
    <row r="270" spans="1:14" ht="20.25" customHeight="1">
      <c r="A270" s="28">
        <v>268</v>
      </c>
      <c r="B270" s="29" t="s">
        <v>1117</v>
      </c>
      <c r="C270" s="5" t="str">
        <f>VLOOKUP(B270,'教师基础数据'!$B$2:$G4479,3,FALSE)</f>
        <v>电子系</v>
      </c>
      <c r="D270" s="5" t="str">
        <f>VLOOKUP(B270,'教师基础数据'!$B$2:$G4439,4,FALSE)</f>
        <v>兼职</v>
      </c>
      <c r="E270" s="5" t="str">
        <f>VLOOKUP(B270,'教师基础数据'!$B$2:$G4439,5,FALSE)</f>
        <v>机电一体化教研室</v>
      </c>
      <c r="F270" s="28">
        <f t="shared" si="8"/>
        <v>4</v>
      </c>
      <c r="G270" s="30">
        <f>(IF(COUNTIF('课表'!$C$148:$C$310,B270)&gt;=2,1,COUNTIF('课表'!$C$148:$C$310,B270))+IF(COUNTIF('课表'!$D$148:$D$310,B270)&gt;=2,1,COUNTIF('课表'!D$148:$D$310,B270))+IF(COUNTIF('课表'!$E$148:$E$310,B270)&gt;=2,1,COUNTIF('课表'!$E$148:$E$310,B270))+IF(COUNTIF('课表'!$F$148:$F$310,B270)&gt;=2,1,COUNTIF('课表'!$F$148:$F$310,B270)))*2</f>
        <v>4</v>
      </c>
      <c r="H270" s="30">
        <f>(IF(COUNTIF('课表'!$G$148:$G$310,B270)&gt;=2,1,COUNTIF('课表'!$G$148:$G$310,B270))+IF(COUNTIF('课表'!$H$148:$H$310,B270)&gt;=2,1,COUNTIF('课表'!$H$148:$H$310,B270))+IF(COUNTIF('课表'!$I$148:$I$310,B270)&gt;=2,1,COUNTIF('课表'!$I$148:$I$310,B270))+IF(COUNTIF('课表'!$J$148:$J$310,B270)&gt;=2,1,COUNTIF('课表'!$J$148:$J$310,B270)))*2</f>
        <v>4</v>
      </c>
      <c r="I270" s="34">
        <f>(IF(COUNTIF('课表'!$K$148:$K$310,B270)&gt;=2,1,COUNTIF('课表'!$K$148:$K$310,B270))+IF(COUNTIF('课表'!$L$148:$L$310,B270)&gt;=2,1,COUNTIF('课表'!$L$148:$L$310,B270))+IF(COUNTIF('课表'!$M$148:$M$310,B270)&gt;=2,1,COUNTIF('课表'!$M$148:$M$310,B270))+IF(COUNTIF('课表'!$N$148:$N$310,B270)&gt;=2,1,COUNTIF('课表'!$N$148:$N$310,B270)))*2</f>
        <v>4</v>
      </c>
      <c r="J270" s="30">
        <f>(IF(COUNTIF('课表'!$O$148:$O$310,B270)&gt;=2,1,COUNTIF('课表'!$O$148:$O$310,B270))+IF(COUNTIF('课表'!$P$148:$P$310,B270)&gt;=2,1,COUNTIF('课表'!$P$148:$P$310,B270))+IF(COUNTIF('课表'!$Q$148:$Q$310,B270)&gt;=2,1,COUNTIF('课表'!$Q$148:$Q$310,B270))+IF(COUNTIF('课表'!$R$148:$R$310,B270)&gt;=2,1,COUNTIF('课表'!$R$148:$R$310,B270)))*2</f>
        <v>0</v>
      </c>
      <c r="K270" s="30">
        <f>(IF(COUNTIF('课表'!$S$148:$S$310,B270)&gt;=2,1,COUNTIF('课表'!$S$148:$S$310,B270))+IF(COUNTIF('课表'!$T$148:$T$310,B270)&gt;=2,1,COUNTIF('课表'!$T$148:$T$310,B270)))*2</f>
        <v>4</v>
      </c>
      <c r="L270" s="30">
        <f>(IF(COUNTIF('课表'!$U$148:$U$310,B270)&gt;=2,1,COUNTIF('课表'!$U$148:$U$310,B270))+IF(COUNTIF('课表'!$V$148:$V$310,B270)&gt;=2,1,COUNTIF('课表'!$V$148:$V$310,B270))+IF(COUNTIF('课表'!$W$148:$W$310,B270)&gt;=2,1,COUNTIF('课表'!$W$148:$W$310,B270))+IF(COUNTIF('课表'!$X$148:$X$310,B270)&gt;=2,1,COUNTIF('课表'!$X$148:$X$310,B270)))*2</f>
        <v>0</v>
      </c>
      <c r="M270" s="30">
        <f>(IF(COUNTIF('课表'!$Y$148:$Y$310,B270)&gt;=2,1,COUNTIF('课表'!$Y$148:$Y$310,B270))+IF(COUNTIF('课表'!$Z$148:$Z$310,B270)&gt;=2,1,COUNTIF('课表'!$Z$148:$Z$310,B270))+IF(COUNTIF('课表'!$AA$148:$AA$310,B270)&gt;=2,1,COUNTIF('课表'!$AA$148:$AA$310,B270))+IF(COUNTIF('课表'!$AB$148:$AB$310,B270)&gt;=2,1,COUNTIF('课表'!$AB$148:$AB$310,B270)))*2</f>
        <v>0</v>
      </c>
      <c r="N270" s="30">
        <f t="shared" si="9"/>
        <v>16</v>
      </c>
    </row>
    <row r="271" spans="1:14" ht="20.25" customHeight="1">
      <c r="A271" s="28">
        <v>269</v>
      </c>
      <c r="B271" s="29" t="s">
        <v>1134</v>
      </c>
      <c r="C271" s="5" t="str">
        <f>VLOOKUP(B271,'教师基础数据'!$B$2:$G4480,3,FALSE)</f>
        <v>电子系</v>
      </c>
      <c r="D271" s="5" t="str">
        <f>VLOOKUP(B271,'教师基础数据'!$B$2:$G4440,4,FALSE)</f>
        <v>兼职</v>
      </c>
      <c r="E271" s="5" t="str">
        <f>VLOOKUP(B271,'教师基础数据'!$B$2:$G4440,5,FALSE)</f>
        <v>机电一体化教研室</v>
      </c>
      <c r="F271" s="28">
        <f t="shared" si="8"/>
        <v>2</v>
      </c>
      <c r="G271" s="30">
        <f>(IF(COUNTIF('课表'!$C$148:$C$310,B271)&gt;=2,1,COUNTIF('课表'!$C$148:$C$310,B271))+IF(COUNTIF('课表'!$D$148:$D$310,B271)&gt;=2,1,COUNTIF('课表'!D$148:$D$310,B271))+IF(COUNTIF('课表'!$E$148:$E$310,B271)&gt;=2,1,COUNTIF('课表'!$E$148:$E$310,B271))+IF(COUNTIF('课表'!$F$148:$F$310,B271)&gt;=2,1,COUNTIF('课表'!$F$148:$F$310,B271)))*2</f>
        <v>0</v>
      </c>
      <c r="H271" s="30">
        <f>(IF(COUNTIF('课表'!$G$148:$G$310,B271)&gt;=2,1,COUNTIF('课表'!$G$148:$G$310,B271))+IF(COUNTIF('课表'!$H$148:$H$310,B271)&gt;=2,1,COUNTIF('课表'!$H$148:$H$310,B271))+IF(COUNTIF('课表'!$I$148:$I$310,B271)&gt;=2,1,COUNTIF('课表'!$I$148:$I$310,B271))+IF(COUNTIF('课表'!$J$148:$J$310,B271)&gt;=2,1,COUNTIF('课表'!$J$148:$J$310,B271)))*2</f>
        <v>0</v>
      </c>
      <c r="I271" s="34">
        <f>(IF(COUNTIF('课表'!$K$148:$K$310,B271)&gt;=2,1,COUNTIF('课表'!$K$148:$K$310,B271))+IF(COUNTIF('课表'!$L$148:$L$310,B271)&gt;=2,1,COUNTIF('课表'!$L$148:$L$310,B271))+IF(COUNTIF('课表'!$M$148:$M$310,B271)&gt;=2,1,COUNTIF('课表'!$M$148:$M$310,B271))+IF(COUNTIF('课表'!$N$148:$N$310,B271)&gt;=2,1,COUNTIF('课表'!$N$148:$N$310,B271)))*2</f>
        <v>8</v>
      </c>
      <c r="J271" s="30">
        <f>(IF(COUNTIF('课表'!$O$148:$O$310,B271)&gt;=2,1,COUNTIF('课表'!$O$148:$O$310,B271))+IF(COUNTIF('课表'!$P$148:$P$310,B271)&gt;=2,1,COUNTIF('课表'!$P$148:$P$310,B271))+IF(COUNTIF('课表'!$Q$148:$Q$310,B271)&gt;=2,1,COUNTIF('课表'!$Q$148:$Q$310,B271))+IF(COUNTIF('课表'!$R$148:$R$310,B271)&gt;=2,1,COUNTIF('课表'!$R$148:$R$310,B271)))*2</f>
        <v>4</v>
      </c>
      <c r="K271" s="30">
        <f>(IF(COUNTIF('课表'!$S$148:$S$310,B271)&gt;=2,1,COUNTIF('课表'!$S$148:$S$310,B271))+IF(COUNTIF('课表'!$T$148:$T$310,B271)&gt;=2,1,COUNTIF('课表'!$T$148:$T$310,B271)))*2</f>
        <v>0</v>
      </c>
      <c r="L271" s="30">
        <f>(IF(COUNTIF('课表'!$U$148:$U$310,B271)&gt;=2,1,COUNTIF('课表'!$U$148:$U$310,B271))+IF(COUNTIF('课表'!$V$148:$V$310,B271)&gt;=2,1,COUNTIF('课表'!$V$148:$V$310,B271))+IF(COUNTIF('课表'!$W$148:$W$310,B271)&gt;=2,1,COUNTIF('课表'!$W$148:$W$310,B271))+IF(COUNTIF('课表'!$X$148:$X$310,B271)&gt;=2,1,COUNTIF('课表'!$X$148:$X$310,B271)))*2</f>
        <v>0</v>
      </c>
      <c r="M271" s="30">
        <f>(IF(COUNTIF('课表'!$Y$148:$Y$310,B271)&gt;=2,1,COUNTIF('课表'!$Y$148:$Y$310,B271))+IF(COUNTIF('课表'!$Z$148:$Z$310,B271)&gt;=2,1,COUNTIF('课表'!$Z$148:$Z$310,B271))+IF(COUNTIF('课表'!$AA$148:$AA$310,B271)&gt;=2,1,COUNTIF('课表'!$AA$148:$AA$310,B271))+IF(COUNTIF('课表'!$AB$148:$AB$310,B271)&gt;=2,1,COUNTIF('课表'!$AB$148:$AB$310,B271)))*2</f>
        <v>0</v>
      </c>
      <c r="N271" s="30">
        <f t="shared" si="9"/>
        <v>12</v>
      </c>
    </row>
    <row r="272" spans="1:14" ht="19.5" customHeight="1">
      <c r="A272" s="28">
        <v>270</v>
      </c>
      <c r="B272" s="29" t="s">
        <v>1120</v>
      </c>
      <c r="C272" s="5" t="str">
        <f>VLOOKUP(B272,'教师基础数据'!$B$2:$G4481,3,FALSE)</f>
        <v>电子系</v>
      </c>
      <c r="D272" s="5" t="str">
        <f>VLOOKUP(B272,'教师基础数据'!$B$2:$G4441,4,FALSE)</f>
        <v>兼职</v>
      </c>
      <c r="E272" s="5" t="str">
        <f>VLOOKUP(B272,'教师基础数据'!$B$2:$G4441,5,FALSE)</f>
        <v>机电一体化教研室</v>
      </c>
      <c r="F272" s="28">
        <f t="shared" si="8"/>
        <v>2</v>
      </c>
      <c r="G272" s="30">
        <f>(IF(COUNTIF('课表'!$C$148:$C$310,B272)&gt;=2,1,COUNTIF('课表'!$C$148:$C$310,B272))+IF(COUNTIF('课表'!$D$148:$D$310,B272)&gt;=2,1,COUNTIF('课表'!D$148:$D$310,B272))+IF(COUNTIF('课表'!$E$148:$E$310,B272)&gt;=2,1,COUNTIF('课表'!$E$148:$E$310,B272))+IF(COUNTIF('课表'!$F$148:$F$310,B272)&gt;=2,1,COUNTIF('课表'!$F$148:$F$310,B272)))*2</f>
        <v>0</v>
      </c>
      <c r="H272" s="30">
        <f>(IF(COUNTIF('课表'!$G$148:$G$310,B272)&gt;=2,1,COUNTIF('课表'!$G$148:$G$310,B272))+IF(COUNTIF('课表'!$H$148:$H$310,B272)&gt;=2,1,COUNTIF('课表'!$H$148:$H$310,B272))+IF(COUNTIF('课表'!$I$148:$I$310,B272)&gt;=2,1,COUNTIF('课表'!$I$148:$I$310,B272))+IF(COUNTIF('课表'!$J$148:$J$310,B272)&gt;=2,1,COUNTIF('课表'!$J$148:$J$310,B272)))*2</f>
        <v>0</v>
      </c>
      <c r="I272" s="34">
        <f>(IF(COUNTIF('课表'!$K$148:$K$310,B272)&gt;=2,1,COUNTIF('课表'!$K$148:$K$310,B272))+IF(COUNTIF('课表'!$L$148:$L$310,B272)&gt;=2,1,COUNTIF('课表'!$L$148:$L$310,B272))+IF(COUNTIF('课表'!$M$148:$M$310,B272)&gt;=2,1,COUNTIF('课表'!$M$148:$M$310,B272))+IF(COUNTIF('课表'!$N$148:$N$310,B272)&gt;=2,1,COUNTIF('课表'!$N$148:$N$310,B272)))*2</f>
        <v>4</v>
      </c>
      <c r="J272" s="30">
        <f>(IF(COUNTIF('课表'!$O$148:$O$310,B272)&gt;=2,1,COUNTIF('课表'!$O$148:$O$310,B272))+IF(COUNTIF('课表'!$P$148:$P$310,B272)&gt;=2,1,COUNTIF('课表'!$P$148:$P$310,B272))+IF(COUNTIF('课表'!$Q$148:$Q$310,B272)&gt;=2,1,COUNTIF('课表'!$Q$148:$Q$310,B272))+IF(COUNTIF('课表'!$R$148:$R$310,B272)&gt;=2,1,COUNTIF('课表'!$R$148:$R$310,B272)))*2</f>
        <v>2</v>
      </c>
      <c r="K272" s="30">
        <f>(IF(COUNTIF('课表'!$S$148:$S$310,B272)&gt;=2,1,COUNTIF('课表'!$S$148:$S$310,B272))+IF(COUNTIF('课表'!$T$148:$T$310,B272)&gt;=2,1,COUNTIF('课表'!$T$148:$T$310,B272)))*2</f>
        <v>0</v>
      </c>
      <c r="L272" s="30">
        <f>(IF(COUNTIF('课表'!$U$148:$U$310,B272)&gt;=2,1,COUNTIF('课表'!$U$148:$U$310,B272))+IF(COUNTIF('课表'!$V$148:$V$310,B272)&gt;=2,1,COUNTIF('课表'!$V$148:$V$310,B272))+IF(COUNTIF('课表'!$W$148:$W$310,B272)&gt;=2,1,COUNTIF('课表'!$W$148:$W$310,B272))+IF(COUNTIF('课表'!$X$148:$X$310,B272)&gt;=2,1,COUNTIF('课表'!$X$148:$X$310,B272)))*2</f>
        <v>0</v>
      </c>
      <c r="M272" s="30">
        <f>(IF(COUNTIF('课表'!$Y$148:$Y$310,B272)&gt;=2,1,COUNTIF('课表'!$Y$148:$Y$310,B272))+IF(COUNTIF('课表'!$Z$148:$Z$310,B272)&gt;=2,1,COUNTIF('课表'!$Z$148:$Z$310,B272))+IF(COUNTIF('课表'!$AA$148:$AA$310,B272)&gt;=2,1,COUNTIF('课表'!$AA$148:$AA$310,B272))+IF(COUNTIF('课表'!$AB$148:$AB$310,B272)&gt;=2,1,COUNTIF('课表'!$AB$148:$AB$310,B272)))*2</f>
        <v>0</v>
      </c>
      <c r="N272" s="30">
        <f t="shared" si="9"/>
        <v>6</v>
      </c>
    </row>
    <row r="273" spans="1:14" ht="19.5" customHeight="1">
      <c r="A273" s="28">
        <v>271</v>
      </c>
      <c r="B273" s="29" t="s">
        <v>1125</v>
      </c>
      <c r="C273" s="5" t="str">
        <f>VLOOKUP(B273,'教师基础数据'!$B$2:$G4482,3,FALSE)</f>
        <v>电子系</v>
      </c>
      <c r="D273" s="5" t="str">
        <f>VLOOKUP(B273,'教师基础数据'!$B$2:$G4442,4,FALSE)</f>
        <v>兼职</v>
      </c>
      <c r="E273" s="5" t="str">
        <f>VLOOKUP(B273,'教师基础数据'!$B$2:$G4442,5,FALSE)</f>
        <v>机电一体化教研室</v>
      </c>
      <c r="F273" s="28">
        <f t="shared" si="8"/>
        <v>3</v>
      </c>
      <c r="G273" s="30">
        <f>(IF(COUNTIF('课表'!$C$148:$C$310,B273)&gt;=2,1,COUNTIF('课表'!$C$148:$C$310,B273))+IF(COUNTIF('课表'!$D$148:$D$310,B273)&gt;=2,1,COUNTIF('课表'!D$148:$D$310,B273))+IF(COUNTIF('课表'!$E$148:$E$310,B273)&gt;=2,1,COUNTIF('课表'!$E$148:$E$310,B273))+IF(COUNTIF('课表'!$F$148:$F$310,B273)&gt;=2,1,COUNTIF('课表'!$F$148:$F$310,B273)))*2</f>
        <v>4</v>
      </c>
      <c r="H273" s="30">
        <f>(IF(COUNTIF('课表'!$G$148:$G$310,B273)&gt;=2,1,COUNTIF('课表'!$G$148:$G$310,B273))+IF(COUNTIF('课表'!$H$148:$H$310,B273)&gt;=2,1,COUNTIF('课表'!$H$148:$H$310,B273))+IF(COUNTIF('课表'!$I$148:$I$310,B273)&gt;=2,1,COUNTIF('课表'!$I$148:$I$310,B273))+IF(COUNTIF('课表'!$J$148:$J$310,B273)&gt;=2,1,COUNTIF('课表'!$J$148:$J$310,B273)))*2</f>
        <v>0</v>
      </c>
      <c r="I273" s="34">
        <f>(IF(COUNTIF('课表'!$K$148:$K$310,B273)&gt;=2,1,COUNTIF('课表'!$K$148:$K$310,B273))+IF(COUNTIF('课表'!$L$148:$L$310,B273)&gt;=2,1,COUNTIF('课表'!$L$148:$L$310,B273))+IF(COUNTIF('课表'!$M$148:$M$310,B273)&gt;=2,1,COUNTIF('课表'!$M$148:$M$310,B273))+IF(COUNTIF('课表'!$N$148:$N$310,B273)&gt;=2,1,COUNTIF('课表'!$N$148:$N$310,B273)))*2</f>
        <v>4</v>
      </c>
      <c r="J273" s="30">
        <f>(IF(COUNTIF('课表'!$O$148:$O$310,B273)&gt;=2,1,COUNTIF('课表'!$O$148:$O$310,B273))+IF(COUNTIF('课表'!$P$148:$P$310,B273)&gt;=2,1,COUNTIF('课表'!$P$148:$P$310,B273))+IF(COUNTIF('课表'!$Q$148:$Q$310,B273)&gt;=2,1,COUNTIF('课表'!$Q$148:$Q$310,B273))+IF(COUNTIF('课表'!$R$148:$R$310,B273)&gt;=2,1,COUNTIF('课表'!$R$148:$R$310,B273)))*2</f>
        <v>4</v>
      </c>
      <c r="K273" s="30">
        <f>(IF(COUNTIF('课表'!$S$148:$S$310,B273)&gt;=2,1,COUNTIF('课表'!$S$148:$S$310,B273))+IF(COUNTIF('课表'!$T$148:$T$310,B273)&gt;=2,1,COUNTIF('课表'!$T$148:$T$310,B273)))*2</f>
        <v>0</v>
      </c>
      <c r="L273" s="30">
        <f>(IF(COUNTIF('课表'!$U$148:$U$310,B273)&gt;=2,1,COUNTIF('课表'!$U$148:$U$310,B273))+IF(COUNTIF('课表'!$V$148:$V$310,B273)&gt;=2,1,COUNTIF('课表'!$V$148:$V$310,B273))+IF(COUNTIF('课表'!$W$148:$W$310,B273)&gt;=2,1,COUNTIF('课表'!$W$148:$W$310,B273))+IF(COUNTIF('课表'!$X$148:$X$310,B273)&gt;=2,1,COUNTIF('课表'!$X$148:$X$310,B273)))*2</f>
        <v>0</v>
      </c>
      <c r="M273" s="30">
        <f>(IF(COUNTIF('课表'!$Y$148:$Y$310,B273)&gt;=2,1,COUNTIF('课表'!$Y$148:$Y$310,B273))+IF(COUNTIF('课表'!$Z$148:$Z$310,B273)&gt;=2,1,COUNTIF('课表'!$Z$148:$Z$310,B273))+IF(COUNTIF('课表'!$AA$148:$AA$310,B273)&gt;=2,1,COUNTIF('课表'!$AA$148:$AA$310,B273))+IF(COUNTIF('课表'!$AB$148:$AB$310,B273)&gt;=2,1,COUNTIF('课表'!$AB$148:$AB$310,B273)))*2</f>
        <v>0</v>
      </c>
      <c r="N273" s="30">
        <f t="shared" si="9"/>
        <v>12</v>
      </c>
    </row>
    <row r="274" spans="1:14" ht="19.5" customHeight="1">
      <c r="A274" s="28"/>
      <c r="B274" s="31" t="s">
        <v>1130</v>
      </c>
      <c r="C274" s="5" t="str">
        <f>VLOOKUP(B274,'教师基础数据'!$B$2:$G4483,3,FALSE)</f>
        <v>电子系</v>
      </c>
      <c r="D274" s="5" t="str">
        <f>VLOOKUP(B274,'教师基础数据'!$B$2:$G4443,4,FALSE)</f>
        <v>专职</v>
      </c>
      <c r="E274" s="5" t="str">
        <f>VLOOKUP(B274,'教师基础数据'!$B$2:$G4443,5,FALSE)</f>
        <v>机电一体化教研室</v>
      </c>
      <c r="F274" s="28">
        <f t="shared" si="8"/>
        <v>3</v>
      </c>
      <c r="G274" s="30">
        <f>(IF(COUNTIF('课表'!$C$148:$C$310,B274)&gt;=2,1,COUNTIF('课表'!$C$148:$C$310,B274))+IF(COUNTIF('课表'!$D$148:$D$310,B274)&gt;=2,1,COUNTIF('课表'!D$148:$D$310,B274))+IF(COUNTIF('课表'!$E$148:$E$310,B274)&gt;=2,1,COUNTIF('课表'!$E$148:$E$310,B274))+IF(COUNTIF('课表'!$F$148:$F$310,B274)&gt;=2,1,COUNTIF('课表'!$F$148:$F$310,B274)))*2</f>
        <v>0</v>
      </c>
      <c r="H274" s="30">
        <f>(IF(COUNTIF('课表'!$G$148:$G$310,B274)&gt;=2,1,COUNTIF('课表'!$G$148:$G$310,B274))+IF(COUNTIF('课表'!$H$148:$H$310,B274)&gt;=2,1,COUNTIF('课表'!$H$148:$H$310,B274))+IF(COUNTIF('课表'!$I$148:$I$310,B274)&gt;=2,1,COUNTIF('课表'!$I$148:$I$310,B274))+IF(COUNTIF('课表'!$J$148:$J$310,B274)&gt;=2,1,COUNTIF('课表'!$J$148:$J$310,B274)))*2</f>
        <v>4</v>
      </c>
      <c r="I274" s="34">
        <f>(IF(COUNTIF('课表'!$K$148:$K$310,B274)&gt;=2,1,COUNTIF('课表'!$K$148:$K$310,B274))+IF(COUNTIF('课表'!$L$148:$L$310,B274)&gt;=2,1,COUNTIF('课表'!$L$148:$L$310,B274))+IF(COUNTIF('课表'!$M$148:$M$310,B274)&gt;=2,1,COUNTIF('课表'!$M$148:$M$310,B274))+IF(COUNTIF('课表'!$N$148:$N$310,B274)&gt;=2,1,COUNTIF('课表'!$N$148:$N$310,B274)))*2</f>
        <v>4</v>
      </c>
      <c r="J274" s="30">
        <f>(IF(COUNTIF('课表'!$O$148:$O$310,B274)&gt;=2,1,COUNTIF('课表'!$O$148:$O$310,B274))+IF(COUNTIF('课表'!$P$148:$P$310,B274)&gt;=2,1,COUNTIF('课表'!$P$148:$P$310,B274))+IF(COUNTIF('课表'!$Q$148:$Q$310,B274)&gt;=2,1,COUNTIF('课表'!$Q$148:$Q$310,B274))+IF(COUNTIF('课表'!$R$148:$R$310,B274)&gt;=2,1,COUNTIF('课表'!$R$148:$R$310,B274)))*2</f>
        <v>0</v>
      </c>
      <c r="K274" s="30">
        <f>(IF(COUNTIF('课表'!$S$148:$S$310,B274)&gt;=2,1,COUNTIF('课表'!$S$148:$S$310,B274))+IF(COUNTIF('课表'!$T$148:$T$310,B274)&gt;=2,1,COUNTIF('课表'!$T$148:$T$310,B274)))*2</f>
        <v>0</v>
      </c>
      <c r="L274" s="30">
        <f>(IF(COUNTIF('课表'!$U$148:$U$310,B274)&gt;=2,1,COUNTIF('课表'!$U$148:$U$310,B274))+IF(COUNTIF('课表'!$V$148:$V$310,B274)&gt;=2,1,COUNTIF('课表'!$V$148:$V$310,B274))+IF(COUNTIF('课表'!$W$148:$W$310,B274)&gt;=2,1,COUNTIF('课表'!$W$148:$W$310,B274))+IF(COUNTIF('课表'!$X$148:$X$310,B274)&gt;=2,1,COUNTIF('课表'!$X$148:$X$310,B274)))*2</f>
        <v>4</v>
      </c>
      <c r="M274" s="30">
        <f>(IF(COUNTIF('课表'!$Y$148:$Y$310,B274)&gt;=2,1,COUNTIF('课表'!$Y$148:$Y$310,B274))+IF(COUNTIF('课表'!$Z$148:$Z$310,B274)&gt;=2,1,COUNTIF('课表'!$Z$148:$Z$310,B274))+IF(COUNTIF('课表'!$AA$148:$AA$310,B274)&gt;=2,1,COUNTIF('课表'!$AA$148:$AA$310,B274))+IF(COUNTIF('课表'!$AB$148:$AB$310,B274)&gt;=2,1,COUNTIF('课表'!$AB$148:$AB$310,B274)))*2</f>
        <v>0</v>
      </c>
      <c r="N274" s="30">
        <f t="shared" si="9"/>
        <v>12</v>
      </c>
    </row>
    <row r="275" spans="1:14" ht="19.5" customHeight="1">
      <c r="A275" s="28"/>
      <c r="B275" s="31" t="s">
        <v>1323</v>
      </c>
      <c r="C275" s="5" t="str">
        <f>VLOOKUP(B275,'教师基础数据'!$B$2:$G4484,3,FALSE)</f>
        <v>信艺系</v>
      </c>
      <c r="D275" s="5" t="str">
        <f>VLOOKUP(B275,'教师基础数据'!$B$2:$G4444,4,FALSE)</f>
        <v>专职</v>
      </c>
      <c r="E275" s="5" t="str">
        <f>VLOOKUP(B275,'教师基础数据'!$B$2:$G4444,5,FALSE)</f>
        <v>计应教研室</v>
      </c>
      <c r="F275" s="28">
        <f t="shared" si="8"/>
        <v>2</v>
      </c>
      <c r="G275" s="30">
        <f>(IF(COUNTIF('课表'!$C$148:$C$310,B275)&gt;=2,1,COUNTIF('课表'!$C$148:$C$310,B275))+IF(COUNTIF('课表'!$D$148:$D$310,B275)&gt;=2,1,COUNTIF('课表'!D$148:$D$310,B275))+IF(COUNTIF('课表'!$E$148:$E$310,B275)&gt;=2,1,COUNTIF('课表'!$E$148:$E$310,B275))+IF(COUNTIF('课表'!$F$148:$F$310,B275)&gt;=2,1,COUNTIF('课表'!$F$148:$F$310,B275)))*2</f>
        <v>0</v>
      </c>
      <c r="H275" s="30">
        <f>(IF(COUNTIF('课表'!$G$148:$G$310,B275)&gt;=2,1,COUNTIF('课表'!$G$148:$G$310,B275))+IF(COUNTIF('课表'!$H$148:$H$310,B275)&gt;=2,1,COUNTIF('课表'!$H$148:$H$310,B275))+IF(COUNTIF('课表'!$I$148:$I$310,B275)&gt;=2,1,COUNTIF('课表'!$I$148:$I$310,B275))+IF(COUNTIF('课表'!$J$148:$J$310,B275)&gt;=2,1,COUNTIF('课表'!$J$148:$J$310,B275)))*2</f>
        <v>0</v>
      </c>
      <c r="I275" s="34">
        <f>(IF(COUNTIF('课表'!$K$148:$K$310,B275)&gt;=2,1,COUNTIF('课表'!$K$148:$K$310,B275))+IF(COUNTIF('课表'!$L$148:$L$310,B275)&gt;=2,1,COUNTIF('课表'!$L$148:$L$310,B275))+IF(COUNTIF('课表'!$M$148:$M$310,B275)&gt;=2,1,COUNTIF('课表'!$M$148:$M$310,B275))+IF(COUNTIF('课表'!$N$148:$N$310,B275)&gt;=2,1,COUNTIF('课表'!$N$148:$N$310,B275)))*2</f>
        <v>0</v>
      </c>
      <c r="J275" s="30">
        <f>(IF(COUNTIF('课表'!$O$148:$O$310,B275)&gt;=2,1,COUNTIF('课表'!$O$148:$O$310,B275))+IF(COUNTIF('课表'!$P$148:$P$310,B275)&gt;=2,1,COUNTIF('课表'!$P$148:$P$310,B275))+IF(COUNTIF('课表'!$Q$148:$Q$310,B275)&gt;=2,1,COUNTIF('课表'!$Q$148:$Q$310,B275))+IF(COUNTIF('课表'!$R$148:$R$310,B275)&gt;=2,1,COUNTIF('课表'!$R$148:$R$310,B275)))*2</f>
        <v>0</v>
      </c>
      <c r="K275" s="30">
        <f>(IF(COUNTIF('课表'!$S$148:$S$310,B275)&gt;=2,1,COUNTIF('课表'!$S$148:$S$310,B275))+IF(COUNTIF('课表'!$T$148:$T$310,B275)&gt;=2,1,COUNTIF('课表'!$T$148:$T$310,B275)))*2</f>
        <v>0</v>
      </c>
      <c r="L275" s="30">
        <f>(IF(COUNTIF('课表'!$U$148:$U$310,B275)&gt;=2,1,COUNTIF('课表'!$U$148:$U$310,B275))+IF(COUNTIF('课表'!$V$148:$V$310,B275)&gt;=2,1,COUNTIF('课表'!$V$148:$V$310,B275))+IF(COUNTIF('课表'!$W$148:$W$310,B275)&gt;=2,1,COUNTIF('课表'!$W$148:$W$310,B275))+IF(COUNTIF('课表'!$X$148:$X$310,B275)&gt;=2,1,COUNTIF('课表'!$X$148:$X$310,B275)))*2</f>
        <v>4</v>
      </c>
      <c r="M275" s="30">
        <f>(IF(COUNTIF('课表'!$Y$148:$Y$310,B275)&gt;=2,1,COUNTIF('课表'!$Y$148:$Y$310,B275))+IF(COUNTIF('课表'!$Z$148:$Z$310,B275)&gt;=2,1,COUNTIF('课表'!$Z$148:$Z$310,B275))+IF(COUNTIF('课表'!$AA$148:$AA$310,B275)&gt;=2,1,COUNTIF('课表'!$AA$148:$AA$310,B275))+IF(COUNTIF('课表'!$AB$148:$AB$310,B275)&gt;=2,1,COUNTIF('课表'!$AB$148:$AB$310,B275)))*2</f>
        <v>4</v>
      </c>
      <c r="N275" s="30">
        <f t="shared" si="9"/>
        <v>8</v>
      </c>
    </row>
    <row r="276" spans="1:14" ht="19.5" customHeight="1">
      <c r="A276" s="28"/>
      <c r="B276" s="31" t="s">
        <v>1278</v>
      </c>
      <c r="C276" s="5" t="e">
        <f>VLOOKUP(B276,'教师基础数据'!$B$2:$G4485,3,FALSE)</f>
        <v>#N/A</v>
      </c>
      <c r="D276" s="5" t="e">
        <f>VLOOKUP(B276,'教师基础数据'!$B$2:$G4445,4,FALSE)</f>
        <v>#N/A</v>
      </c>
      <c r="E276" s="5" t="e">
        <f>VLOOKUP(B276,'教师基础数据'!$B$2:$G4445,5,FALSE)</f>
        <v>#N/A</v>
      </c>
      <c r="F276" s="28">
        <f t="shared" si="8"/>
        <v>4</v>
      </c>
      <c r="G276" s="30">
        <f>(IF(COUNTIF('课表'!$C$148:$C$310,B276)&gt;=2,1,COUNTIF('课表'!$C$148:$C$310,B276))+IF(COUNTIF('课表'!$D$148:$D$310,B276)&gt;=2,1,COUNTIF('课表'!D$148:$D$310,B276))+IF(COUNTIF('课表'!$E$148:$E$310,B276)&gt;=2,1,COUNTIF('课表'!$E$148:$E$310,B276))+IF(COUNTIF('课表'!$F$148:$F$310,B276)&gt;=2,1,COUNTIF('课表'!$F$148:$F$310,B276)))*2</f>
        <v>0</v>
      </c>
      <c r="H276" s="30">
        <f>(IF(COUNTIF('课表'!$G$148:$G$310,B276)&gt;=2,1,COUNTIF('课表'!$G$148:$G$310,B276))+IF(COUNTIF('课表'!$H$148:$H$310,B276)&gt;=2,1,COUNTIF('课表'!$H$148:$H$310,B276))+IF(COUNTIF('课表'!$I$148:$I$310,B276)&gt;=2,1,COUNTIF('课表'!$I$148:$I$310,B276))+IF(COUNTIF('课表'!$J$148:$J$310,B276)&gt;=2,1,COUNTIF('课表'!$J$148:$J$310,B276)))*2</f>
        <v>0</v>
      </c>
      <c r="I276" s="34">
        <f>(IF(COUNTIF('课表'!$K$148:$K$310,B276)&gt;=2,1,COUNTIF('课表'!$K$148:$K$310,B276))+IF(COUNTIF('课表'!$L$148:$L$310,B276)&gt;=2,1,COUNTIF('课表'!$L$148:$L$310,B276))+IF(COUNTIF('课表'!$M$148:$M$310,B276)&gt;=2,1,COUNTIF('课表'!$M$148:$M$310,B276))+IF(COUNTIF('课表'!$N$148:$N$310,B276)&gt;=2,1,COUNTIF('课表'!$N$148:$N$310,B276)))*2</f>
        <v>4</v>
      </c>
      <c r="J276" s="30">
        <f>(IF(COUNTIF('课表'!$O$148:$O$310,B276)&gt;=2,1,COUNTIF('课表'!$O$148:$O$310,B276))+IF(COUNTIF('课表'!$P$148:$P$310,B276)&gt;=2,1,COUNTIF('课表'!$P$148:$P$310,B276))+IF(COUNTIF('课表'!$Q$148:$Q$310,B276)&gt;=2,1,COUNTIF('课表'!$Q$148:$Q$310,B276))+IF(COUNTIF('课表'!$R$148:$R$310,B276)&gt;=2,1,COUNTIF('课表'!$R$148:$R$310,B276)))*2</f>
        <v>8</v>
      </c>
      <c r="K276" s="30">
        <f>(IF(COUNTIF('课表'!$S$148:$S$310,B276)&gt;=2,1,COUNTIF('课表'!$S$148:$S$310,B276))+IF(COUNTIF('课表'!$T$148:$T$310,B276)&gt;=2,1,COUNTIF('课表'!$T$148:$T$310,B276)))*2</f>
        <v>0</v>
      </c>
      <c r="L276" s="30">
        <f>(IF(COUNTIF('课表'!$U$148:$U$310,B276)&gt;=2,1,COUNTIF('课表'!$U$148:$U$310,B276))+IF(COUNTIF('课表'!$V$148:$V$310,B276)&gt;=2,1,COUNTIF('课表'!$V$148:$V$310,B276))+IF(COUNTIF('课表'!$W$148:$W$310,B276)&gt;=2,1,COUNTIF('课表'!$W$148:$W$310,B276))+IF(COUNTIF('课表'!$X$148:$X$310,B276)&gt;=2,1,COUNTIF('课表'!$X$148:$X$310,B276)))*2</f>
        <v>8</v>
      </c>
      <c r="M276" s="30">
        <f>(IF(COUNTIF('课表'!$Y$148:$Y$310,B276)&gt;=2,1,COUNTIF('课表'!$Y$148:$Y$310,B276))+IF(COUNTIF('课表'!$Z$148:$Z$310,B276)&gt;=2,1,COUNTIF('课表'!$Z$148:$Z$310,B276))+IF(COUNTIF('课表'!$AA$148:$AA$310,B276)&gt;=2,1,COUNTIF('课表'!$AA$148:$AA$310,B276))+IF(COUNTIF('课表'!$AB$148:$AB$310,B276)&gt;=2,1,COUNTIF('课表'!$AB$148:$AB$310,B276)))*2</f>
        <v>4</v>
      </c>
      <c r="N276" s="30">
        <f t="shared" si="9"/>
        <v>24</v>
      </c>
    </row>
    <row r="277" spans="1:14" ht="19.5" customHeight="1">
      <c r="A277" s="28"/>
      <c r="B277" s="31" t="s">
        <v>996</v>
      </c>
      <c r="C277" s="5" t="e">
        <f>VLOOKUP(B277,'教师基础数据'!$B$2:$G4655,3,FALSE)</f>
        <v>#N/A</v>
      </c>
      <c r="D277" s="5" t="e">
        <f>VLOOKUP(B277,'教师基础数据'!$B$2:$G4655,4,FALSE)</f>
        <v>#N/A</v>
      </c>
      <c r="E277" s="5" t="e">
        <f>VLOOKUP(B277,'教师基础数据'!$B$2:$G4655,5,FALSE)</f>
        <v>#N/A</v>
      </c>
      <c r="F277" s="28">
        <f t="shared" si="8"/>
        <v>3</v>
      </c>
      <c r="G277" s="30">
        <f>(IF(COUNTIF('课表'!$C$148:$C$310,B277)&gt;=2,1,COUNTIF('课表'!$C$148:$C$310,B277))+IF(COUNTIF('课表'!$D$148:$D$310,B277)&gt;=2,1,COUNTIF('课表'!D$148:$D$310,B277))+IF(COUNTIF('课表'!$E$148:$E$310,B277)&gt;=2,1,COUNTIF('课表'!$E$148:$E$310,B277))+IF(COUNTIF('课表'!$F$148:$F$310,B277)&gt;=2,1,COUNTIF('课表'!$F$148:$F$310,B277)))*2</f>
        <v>0</v>
      </c>
      <c r="H277" s="30">
        <f>(IF(COUNTIF('课表'!$G$148:$G$310,B277)&gt;=2,1,COUNTIF('课表'!$G$148:$G$310,B277))+IF(COUNTIF('课表'!$H$148:$H$310,B277)&gt;=2,1,COUNTIF('课表'!$H$148:$H$310,B277))+IF(COUNTIF('课表'!$I$148:$I$310,B277)&gt;=2,1,COUNTIF('课表'!$I$148:$I$310,B277))+IF(COUNTIF('课表'!$J$148:$J$310,B277)&gt;=2,1,COUNTIF('课表'!$J$148:$J$310,B277)))*2</f>
        <v>0</v>
      </c>
      <c r="I277" s="34">
        <f>(IF(COUNTIF('课表'!$K$148:$K$310,B277)&gt;=2,1,COUNTIF('课表'!$K$148:$K$310,B277))+IF(COUNTIF('课表'!$L$148:$L$310,B277)&gt;=2,1,COUNTIF('课表'!$L$148:$L$310,B277))+IF(COUNTIF('课表'!$M$148:$M$310,B277)&gt;=2,1,COUNTIF('课表'!$M$148:$M$310,B277))+IF(COUNTIF('课表'!$N$148:$N$310,B277)&gt;=2,1,COUNTIF('课表'!$N$148:$N$310,B277)))*2</f>
        <v>4</v>
      </c>
      <c r="J277" s="30">
        <f>(IF(COUNTIF('课表'!$O$148:$O$310,B277)&gt;=2,1,COUNTIF('课表'!$O$148:$O$310,B277))+IF(COUNTIF('课表'!$P$148:$P$310,B277)&gt;=2,1,COUNTIF('课表'!$P$148:$P$310,B277))+IF(COUNTIF('课表'!$Q$148:$Q$310,B277)&gt;=2,1,COUNTIF('课表'!$Q$148:$Q$310,B277))+IF(COUNTIF('课表'!$R$148:$R$310,B277)&gt;=2,1,COUNTIF('课表'!$R$148:$R$310,B277)))*2</f>
        <v>0</v>
      </c>
      <c r="K277" s="30">
        <f>(IF(COUNTIF('课表'!$S$148:$S$310,B277)&gt;=2,1,COUNTIF('课表'!$S$148:$S$310,B277))+IF(COUNTIF('课表'!$T$148:$T$310,B277)&gt;=2,1,COUNTIF('课表'!$T$148:$T$310,B277)))*2</f>
        <v>4</v>
      </c>
      <c r="L277" s="30">
        <f>(IF(COUNTIF('课表'!$U$148:$U$310,B277)&gt;=2,1,COUNTIF('课表'!$U$148:$U$310,B277))+IF(COUNTIF('课表'!$V$148:$V$310,B277)&gt;=2,1,COUNTIF('课表'!$V$148:$V$310,B277))+IF(COUNTIF('课表'!$W$148:$W$310,B277)&gt;=2,1,COUNTIF('课表'!$W$148:$W$310,B277))+IF(COUNTIF('课表'!$X$148:$X$310,B277)&gt;=2,1,COUNTIF('课表'!$X$148:$X$310,B277)))*2</f>
        <v>4</v>
      </c>
      <c r="M277" s="30">
        <f>(IF(COUNTIF('课表'!$Y$148:$Y$310,B277)&gt;=2,1,COUNTIF('课表'!$Y$148:$Y$310,B277))+IF(COUNTIF('课表'!$Z$148:$Z$310,B277)&gt;=2,1,COUNTIF('课表'!$Z$148:$Z$310,B277))+IF(COUNTIF('课表'!$AA$148:$AA$310,B277)&gt;=2,1,COUNTIF('课表'!$AA$148:$AA$310,B277))+IF(COUNTIF('课表'!$AB$148:$AB$310,B277)&gt;=2,1,COUNTIF('课表'!$AB$148:$AB$310,B277)))*2</f>
        <v>0</v>
      </c>
      <c r="N277" s="30">
        <f t="shared" si="9"/>
        <v>12</v>
      </c>
    </row>
    <row r="278" spans="1:14" ht="19.5" customHeight="1">
      <c r="A278" s="28">
        <v>272</v>
      </c>
      <c r="B278" s="31" t="s">
        <v>1644</v>
      </c>
      <c r="C278" s="5" t="str">
        <f>VLOOKUP(B278,'教师基础数据'!$B$2:$G4473,3,FALSE)</f>
        <v>电子系</v>
      </c>
      <c r="D278" s="5" t="str">
        <f>VLOOKUP(B278,'教师基础数据'!$B$2:$G4724,4,FALSE)</f>
        <v>兼职</v>
      </c>
      <c r="E278" s="5" t="str">
        <f>VLOOKUP(B278,'教师基础数据'!$B$2:$G4474,5,FALSE)</f>
        <v>机电一体化教研室</v>
      </c>
      <c r="F278" s="28">
        <f t="shared" si="8"/>
        <v>0</v>
      </c>
      <c r="G278" s="30">
        <f>(IF(COUNTIF('课表'!$C$148:$C$310,B278)&gt;=2,1,COUNTIF('课表'!$C$148:$C$310,B278))+IF(COUNTIF('课表'!$D$148:$D$310,B278)&gt;=2,1,COUNTIF('课表'!D$148:$D$310,B278))+IF(COUNTIF('课表'!$E$148:$E$310,B278)&gt;=2,1,COUNTIF('课表'!$E$148:$E$310,B278))+IF(COUNTIF('课表'!$F$148:$F$310,B278)&gt;=2,1,COUNTIF('课表'!$F$148:$F$310,B278)))*2</f>
        <v>0</v>
      </c>
      <c r="H278" s="30">
        <f>(IF(COUNTIF('课表'!$G$148:$G$310,B278)&gt;=2,1,COUNTIF('课表'!$G$148:$G$310,B278))+IF(COUNTIF('课表'!$H$148:$H$310,B278)&gt;=2,1,COUNTIF('课表'!$H$148:$H$310,B278))+IF(COUNTIF('课表'!$I$148:$I$310,B278)&gt;=2,1,COUNTIF('课表'!$I$148:$I$310,B278))+IF(COUNTIF('课表'!$J$148:$J$310,B278)&gt;=2,1,COUNTIF('课表'!$J$148:$J$310,B278)))*2</f>
        <v>0</v>
      </c>
      <c r="I278" s="34">
        <f>(IF(COUNTIF('课表'!$K$148:$K$310,B278)&gt;=2,1,COUNTIF('课表'!$K$148:$K$310,B278))+IF(COUNTIF('课表'!$L$148:$L$310,B278)&gt;=2,1,COUNTIF('课表'!$L$148:$L$310,B278))+IF(COUNTIF('课表'!$M$148:$M$310,B278)&gt;=2,1,COUNTIF('课表'!$M$148:$M$310,B278))+IF(COUNTIF('课表'!$N$148:$N$310,B278)&gt;=2,1,COUNTIF('课表'!$N$148:$N$310,B278)))*2</f>
        <v>0</v>
      </c>
      <c r="J278" s="30">
        <f>(IF(COUNTIF('课表'!$O$148:$O$310,B278)&gt;=2,1,COUNTIF('课表'!$O$148:$O$310,B278))+IF(COUNTIF('课表'!$P$148:$P$310,B278)&gt;=2,1,COUNTIF('课表'!$P$148:$P$310,B278))+IF(COUNTIF('课表'!$Q$148:$Q$310,B278)&gt;=2,1,COUNTIF('课表'!$Q$148:$Q$310,B278))+IF(COUNTIF('课表'!$R$148:$R$310,B278)&gt;=2,1,COUNTIF('课表'!$R$148:$R$310,B278)))*2</f>
        <v>0</v>
      </c>
      <c r="K278" s="30">
        <f>(IF(COUNTIF('课表'!$S$148:$S$310,B278)&gt;=2,1,COUNTIF('课表'!$S$148:$S$310,B278))+IF(COUNTIF('课表'!$T$148:$T$310,B278)&gt;=2,1,COUNTIF('课表'!$T$148:$T$310,B278)))*2</f>
        <v>0</v>
      </c>
      <c r="L278" s="30">
        <f>(IF(COUNTIF('课表'!$U$148:$U$310,B278)&gt;=2,1,COUNTIF('课表'!$U$148:$U$310,B278))+IF(COUNTIF('课表'!$V$148:$V$310,B278)&gt;=2,1,COUNTIF('课表'!$V$148:$V$310,B278))+IF(COUNTIF('课表'!$W$148:$W$310,B278)&gt;=2,1,COUNTIF('课表'!$W$148:$W$310,B278))+IF(COUNTIF('课表'!$X$148:$X$310,B278)&gt;=2,1,COUNTIF('课表'!$X$148:$X$310,B278)))*2</f>
        <v>0</v>
      </c>
      <c r="M278" s="30">
        <f>(IF(COUNTIF('课表'!$Y$148:$Y$310,B278)&gt;=2,1,COUNTIF('课表'!$Y$148:$Y$310,B278))+IF(COUNTIF('课表'!$Z$148:$Z$310,B278)&gt;=2,1,COUNTIF('课表'!$Z$148:$Z$310,B278))+IF(COUNTIF('课表'!$AA$148:$AA$310,B278)&gt;=2,1,COUNTIF('课表'!$AA$148:$AA$310,B278))+IF(COUNTIF('课表'!$AB$148:$AB$310,B278)&gt;=2,1,COUNTIF('课表'!$AB$148:$AB$310,B278)))*2</f>
        <v>0</v>
      </c>
      <c r="N278" s="30">
        <f t="shared" si="9"/>
        <v>0</v>
      </c>
    </row>
    <row r="279" spans="1:14" ht="19.5" customHeight="1">
      <c r="A279" s="35"/>
      <c r="B279" s="35">
        <f>COUNTA(B3:B278)</f>
        <v>276</v>
      </c>
      <c r="C279" s="35"/>
      <c r="D279" s="35"/>
      <c r="E279" s="35"/>
      <c r="F279" s="35"/>
      <c r="G279" s="36"/>
      <c r="H279" s="36"/>
      <c r="I279" s="36"/>
      <c r="J279" s="36"/>
      <c r="K279" s="37" t="s">
        <v>1507</v>
      </c>
      <c r="L279" s="37"/>
      <c r="M279" s="37"/>
      <c r="N279" s="36">
        <f>SUM(N4:N278)</f>
        <v>3098</v>
      </c>
    </row>
  </sheetData>
  <sheetProtection/>
  <mergeCells count="1">
    <mergeCell ref="A1:N1"/>
  </mergeCells>
  <conditionalFormatting sqref="N1:N2">
    <cfRule type="cellIs" priority="2" dxfId="0" operator="greaterThan" stopIfTrue="1">
      <formula>26</formula>
    </cfRule>
  </conditionalFormatting>
  <conditionalFormatting sqref="N3:N278">
    <cfRule type="cellIs" priority="1" dxfId="0" operator="greaterThan" stopIfTrue="1">
      <formula>26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&amp;C&amp;"宋体,常规"第&amp;"Arial,常规"&amp;P&amp;"宋体,常规"页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8"/>
  <sheetViews>
    <sheetView workbookViewId="0" topLeftCell="A1">
      <selection activeCell="K173" sqref="K173"/>
    </sheetView>
  </sheetViews>
  <sheetFormatPr defaultColWidth="9.140625" defaultRowHeight="12.75"/>
  <cols>
    <col min="1" max="1" width="10.8515625" style="0" customWidth="1"/>
    <col min="2" max="2" width="9.421875" style="0" customWidth="1"/>
    <col min="3" max="3" width="21.421875" style="0" customWidth="1"/>
    <col min="4" max="4" width="12.421875" style="0" customWidth="1"/>
    <col min="5" max="5" width="10.00390625" style="0" customWidth="1"/>
    <col min="6" max="6" width="31.28125" style="0" customWidth="1"/>
  </cols>
  <sheetData>
    <row r="1" spans="1:7" ht="48.75" customHeight="1">
      <c r="A1" s="15" t="s">
        <v>1645</v>
      </c>
      <c r="B1" s="15"/>
      <c r="C1" s="15"/>
      <c r="D1" s="15"/>
      <c r="E1" s="15"/>
      <c r="F1" s="15"/>
      <c r="G1" s="16"/>
    </row>
    <row r="2" spans="1:7" ht="19.5" customHeight="1">
      <c r="A2" s="17" t="s">
        <v>1646</v>
      </c>
      <c r="B2" s="17" t="s">
        <v>1647</v>
      </c>
      <c r="C2" s="17" t="s">
        <v>1648</v>
      </c>
      <c r="D2" s="17" t="s">
        <v>1570</v>
      </c>
      <c r="E2" s="17" t="s">
        <v>1571</v>
      </c>
      <c r="F2" s="17" t="s">
        <v>1572</v>
      </c>
      <c r="G2" s="17" t="s">
        <v>1369</v>
      </c>
    </row>
    <row r="3" spans="1:7" ht="19.5" customHeight="1">
      <c r="A3" s="18" t="s">
        <v>1649</v>
      </c>
      <c r="B3" s="19" t="s">
        <v>1117</v>
      </c>
      <c r="C3" s="19" t="s">
        <v>1650</v>
      </c>
      <c r="D3" s="19" t="s">
        <v>1235</v>
      </c>
      <c r="E3" s="19" t="s">
        <v>1505</v>
      </c>
      <c r="F3" s="19" t="s">
        <v>1529</v>
      </c>
      <c r="G3" s="19"/>
    </row>
    <row r="4" spans="1:7" ht="19.5" customHeight="1">
      <c r="A4" s="18" t="s">
        <v>1651</v>
      </c>
      <c r="B4" s="19" t="s">
        <v>1644</v>
      </c>
      <c r="C4" s="19" t="s">
        <v>1650</v>
      </c>
      <c r="D4" s="19" t="s">
        <v>1235</v>
      </c>
      <c r="E4" s="19" t="s">
        <v>1505</v>
      </c>
      <c r="F4" s="19" t="s">
        <v>1529</v>
      </c>
      <c r="G4" s="19"/>
    </row>
    <row r="5" spans="1:7" ht="19.5" customHeight="1">
      <c r="A5" s="18" t="s">
        <v>1652</v>
      </c>
      <c r="B5" s="19" t="s">
        <v>1653</v>
      </c>
      <c r="C5" s="19" t="s">
        <v>1650</v>
      </c>
      <c r="D5" s="19" t="s">
        <v>1235</v>
      </c>
      <c r="E5" s="19" t="s">
        <v>1505</v>
      </c>
      <c r="F5" s="19" t="s">
        <v>1529</v>
      </c>
      <c r="G5" s="19"/>
    </row>
    <row r="6" spans="1:7" ht="19.5" customHeight="1">
      <c r="A6" s="18" t="s">
        <v>1654</v>
      </c>
      <c r="B6" s="19" t="s">
        <v>1125</v>
      </c>
      <c r="C6" s="19" t="s">
        <v>1650</v>
      </c>
      <c r="D6" s="19" t="s">
        <v>1235</v>
      </c>
      <c r="E6" s="19" t="s">
        <v>1505</v>
      </c>
      <c r="F6" s="19" t="s">
        <v>1529</v>
      </c>
      <c r="G6" s="19"/>
    </row>
    <row r="7" spans="1:7" ht="19.5" customHeight="1">
      <c r="A7" s="18" t="s">
        <v>1655</v>
      </c>
      <c r="B7" s="19" t="s">
        <v>1134</v>
      </c>
      <c r="C7" s="19" t="s">
        <v>1650</v>
      </c>
      <c r="D7" s="19" t="s">
        <v>1235</v>
      </c>
      <c r="E7" s="19" t="s">
        <v>1505</v>
      </c>
      <c r="F7" s="19" t="s">
        <v>1529</v>
      </c>
      <c r="G7" s="19"/>
    </row>
    <row r="8" spans="1:7" ht="19.5" customHeight="1">
      <c r="A8" s="18" t="s">
        <v>1656</v>
      </c>
      <c r="B8" s="19" t="s">
        <v>1121</v>
      </c>
      <c r="C8" s="19" t="s">
        <v>1650</v>
      </c>
      <c r="D8" s="19" t="s">
        <v>1235</v>
      </c>
      <c r="E8" s="19" t="s">
        <v>1505</v>
      </c>
      <c r="F8" s="19" t="s">
        <v>1530</v>
      </c>
      <c r="G8" s="19"/>
    </row>
    <row r="9" spans="1:7" ht="19.5" customHeight="1">
      <c r="A9" s="18" t="s">
        <v>1657</v>
      </c>
      <c r="B9" s="19" t="s">
        <v>1256</v>
      </c>
      <c r="C9" s="19" t="s">
        <v>1650</v>
      </c>
      <c r="D9" s="19" t="s">
        <v>1235</v>
      </c>
      <c r="E9" s="19" t="s">
        <v>1505</v>
      </c>
      <c r="F9" s="19" t="s">
        <v>1530</v>
      </c>
      <c r="G9" s="19"/>
    </row>
    <row r="10" spans="1:7" ht="19.5" customHeight="1">
      <c r="A10" s="18" t="s">
        <v>1658</v>
      </c>
      <c r="B10" s="19" t="s">
        <v>1266</v>
      </c>
      <c r="C10" s="19" t="s">
        <v>1650</v>
      </c>
      <c r="D10" s="19" t="s">
        <v>1235</v>
      </c>
      <c r="E10" s="19" t="s">
        <v>1505</v>
      </c>
      <c r="F10" s="19" t="s">
        <v>1530</v>
      </c>
      <c r="G10" s="19"/>
    </row>
    <row r="11" spans="1:7" ht="19.5" customHeight="1">
      <c r="A11" s="18" t="s">
        <v>1659</v>
      </c>
      <c r="B11" s="19" t="s">
        <v>1237</v>
      </c>
      <c r="C11" s="19" t="s">
        <v>1650</v>
      </c>
      <c r="D11" s="19" t="s">
        <v>1235</v>
      </c>
      <c r="E11" s="19" t="s">
        <v>1505</v>
      </c>
      <c r="F11" s="19" t="s">
        <v>1530</v>
      </c>
      <c r="G11" s="19"/>
    </row>
    <row r="12" spans="1:7" ht="19.5" customHeight="1">
      <c r="A12" s="18" t="s">
        <v>1660</v>
      </c>
      <c r="B12" s="19" t="s">
        <v>1118</v>
      </c>
      <c r="C12" s="19" t="s">
        <v>1650</v>
      </c>
      <c r="D12" s="19" t="s">
        <v>1235</v>
      </c>
      <c r="E12" s="19" t="s">
        <v>1504</v>
      </c>
      <c r="F12" s="19" t="s">
        <v>1530</v>
      </c>
      <c r="G12" s="19"/>
    </row>
    <row r="13" spans="1:7" ht="19.5" customHeight="1">
      <c r="A13" s="18" t="s">
        <v>1661</v>
      </c>
      <c r="B13" s="19" t="s">
        <v>1662</v>
      </c>
      <c r="C13" s="19" t="s">
        <v>1650</v>
      </c>
      <c r="D13" s="19" t="s">
        <v>1235</v>
      </c>
      <c r="E13" s="19" t="s">
        <v>1506</v>
      </c>
      <c r="F13" s="19" t="s">
        <v>1529</v>
      </c>
      <c r="G13" s="19"/>
    </row>
    <row r="14" spans="1:7" ht="19.5" customHeight="1">
      <c r="A14" s="18" t="s">
        <v>1663</v>
      </c>
      <c r="B14" s="19" t="s">
        <v>1053</v>
      </c>
      <c r="C14" s="19" t="s">
        <v>1650</v>
      </c>
      <c r="D14" s="19" t="s">
        <v>1281</v>
      </c>
      <c r="E14" s="19" t="s">
        <v>1506</v>
      </c>
      <c r="F14" s="19" t="s">
        <v>1546</v>
      </c>
      <c r="G14" s="19"/>
    </row>
    <row r="15" spans="1:7" ht="19.5" customHeight="1">
      <c r="A15" s="18">
        <v>2018006</v>
      </c>
      <c r="B15" s="20" t="s">
        <v>1115</v>
      </c>
      <c r="C15" s="19" t="s">
        <v>1650</v>
      </c>
      <c r="D15" s="19" t="s">
        <v>1235</v>
      </c>
      <c r="E15" s="19" t="s">
        <v>1504</v>
      </c>
      <c r="F15" s="19" t="s">
        <v>1529</v>
      </c>
      <c r="G15" s="19"/>
    </row>
    <row r="16" spans="1:7" ht="19.5" customHeight="1">
      <c r="A16" s="18">
        <v>2018007</v>
      </c>
      <c r="B16" s="20" t="s">
        <v>1664</v>
      </c>
      <c r="C16" s="19"/>
      <c r="D16" s="19" t="s">
        <v>1235</v>
      </c>
      <c r="E16" s="19" t="s">
        <v>1506</v>
      </c>
      <c r="F16" s="19"/>
      <c r="G16" s="19" t="s">
        <v>1665</v>
      </c>
    </row>
    <row r="17" spans="1:7" ht="19.5" customHeight="1">
      <c r="A17" s="18">
        <v>2018008</v>
      </c>
      <c r="B17" s="20" t="s">
        <v>1116</v>
      </c>
      <c r="C17" s="19" t="s">
        <v>1650</v>
      </c>
      <c r="D17" s="19" t="s">
        <v>1235</v>
      </c>
      <c r="E17" s="19" t="s">
        <v>1505</v>
      </c>
      <c r="F17" s="19" t="s">
        <v>1530</v>
      </c>
      <c r="G17" s="19"/>
    </row>
    <row r="18" spans="1:7" ht="19.5" customHeight="1">
      <c r="A18" s="18" t="s">
        <v>1666</v>
      </c>
      <c r="B18" s="19" t="s">
        <v>1122</v>
      </c>
      <c r="C18" s="19" t="s">
        <v>1650</v>
      </c>
      <c r="D18" s="19" t="s">
        <v>1235</v>
      </c>
      <c r="E18" s="19" t="s">
        <v>1504</v>
      </c>
      <c r="F18" s="19" t="s">
        <v>1529</v>
      </c>
      <c r="G18" s="19"/>
    </row>
    <row r="19" spans="1:7" ht="19.5" customHeight="1">
      <c r="A19" s="18" t="s">
        <v>1667</v>
      </c>
      <c r="B19" s="19" t="s">
        <v>1132</v>
      </c>
      <c r="C19" s="19" t="s">
        <v>1650</v>
      </c>
      <c r="D19" s="19" t="s">
        <v>1235</v>
      </c>
      <c r="E19" s="19" t="s">
        <v>1504</v>
      </c>
      <c r="F19" s="19" t="s">
        <v>1529</v>
      </c>
      <c r="G19" s="19"/>
    </row>
    <row r="20" spans="1:7" ht="19.5" customHeight="1">
      <c r="A20" s="18" t="s">
        <v>1668</v>
      </c>
      <c r="B20" s="19" t="s">
        <v>1238</v>
      </c>
      <c r="C20" s="19" t="s">
        <v>1650</v>
      </c>
      <c r="D20" s="19" t="s">
        <v>1235</v>
      </c>
      <c r="E20" s="19" t="s">
        <v>1504</v>
      </c>
      <c r="F20" s="19" t="s">
        <v>1529</v>
      </c>
      <c r="G20" s="19"/>
    </row>
    <row r="21" spans="1:7" ht="19.5" customHeight="1">
      <c r="A21" s="18" t="s">
        <v>1669</v>
      </c>
      <c r="B21" s="19" t="s">
        <v>1133</v>
      </c>
      <c r="C21" s="19" t="s">
        <v>1650</v>
      </c>
      <c r="D21" s="19" t="s">
        <v>1235</v>
      </c>
      <c r="E21" s="19" t="s">
        <v>1504</v>
      </c>
      <c r="F21" s="19" t="s">
        <v>1529</v>
      </c>
      <c r="G21" s="19"/>
    </row>
    <row r="22" spans="1:7" ht="19.5" customHeight="1">
      <c r="A22" s="18" t="s">
        <v>1670</v>
      </c>
      <c r="B22" s="19" t="s">
        <v>1126</v>
      </c>
      <c r="C22" s="19" t="s">
        <v>1650</v>
      </c>
      <c r="D22" s="19" t="s">
        <v>1235</v>
      </c>
      <c r="E22" s="19" t="s">
        <v>1504</v>
      </c>
      <c r="F22" s="19" t="s">
        <v>1530</v>
      </c>
      <c r="G22" s="19"/>
    </row>
    <row r="23" spans="1:7" ht="19.5" customHeight="1">
      <c r="A23" s="18" t="s">
        <v>1671</v>
      </c>
      <c r="B23" s="19" t="s">
        <v>1138</v>
      </c>
      <c r="C23" s="19" t="s">
        <v>1650</v>
      </c>
      <c r="D23" s="19" t="s">
        <v>1235</v>
      </c>
      <c r="E23" s="19" t="s">
        <v>1504</v>
      </c>
      <c r="F23" s="19" t="s">
        <v>1530</v>
      </c>
      <c r="G23" s="19"/>
    </row>
    <row r="24" spans="1:7" ht="19.5" customHeight="1">
      <c r="A24" s="18" t="s">
        <v>1672</v>
      </c>
      <c r="B24" s="19" t="s">
        <v>1119</v>
      </c>
      <c r="C24" s="19" t="s">
        <v>1650</v>
      </c>
      <c r="D24" s="19" t="s">
        <v>1235</v>
      </c>
      <c r="E24" s="19" t="s">
        <v>1504</v>
      </c>
      <c r="F24" s="19" t="s">
        <v>1530</v>
      </c>
      <c r="G24" s="19"/>
    </row>
    <row r="25" spans="1:7" ht="19.5" customHeight="1">
      <c r="A25" s="18" t="s">
        <v>1673</v>
      </c>
      <c r="B25" s="19" t="s">
        <v>1241</v>
      </c>
      <c r="C25" s="19" t="s">
        <v>1650</v>
      </c>
      <c r="D25" s="19" t="s">
        <v>1235</v>
      </c>
      <c r="E25" s="19" t="s">
        <v>1504</v>
      </c>
      <c r="F25" s="19" t="s">
        <v>1530</v>
      </c>
      <c r="G25" s="19"/>
    </row>
    <row r="26" spans="1:7" ht="19.5" customHeight="1">
      <c r="A26" s="18" t="s">
        <v>1674</v>
      </c>
      <c r="B26" s="19" t="s">
        <v>1257</v>
      </c>
      <c r="C26" s="19" t="s">
        <v>1650</v>
      </c>
      <c r="D26" s="19" t="s">
        <v>1235</v>
      </c>
      <c r="E26" s="19" t="s">
        <v>1504</v>
      </c>
      <c r="F26" s="19" t="s">
        <v>1530</v>
      </c>
      <c r="G26" s="19"/>
    </row>
    <row r="27" spans="1:7" ht="19.5" customHeight="1">
      <c r="A27" s="18" t="s">
        <v>1675</v>
      </c>
      <c r="B27" s="20" t="s">
        <v>1123</v>
      </c>
      <c r="C27" s="19" t="s">
        <v>1650</v>
      </c>
      <c r="D27" s="19" t="s">
        <v>1235</v>
      </c>
      <c r="E27" s="19" t="s">
        <v>1504</v>
      </c>
      <c r="F27" s="19" t="s">
        <v>1529</v>
      </c>
      <c r="G27" s="19"/>
    </row>
    <row r="28" spans="1:7" ht="19.5" customHeight="1">
      <c r="A28" s="18" t="s">
        <v>1676</v>
      </c>
      <c r="B28" s="19" t="s">
        <v>1643</v>
      </c>
      <c r="C28" s="19" t="s">
        <v>1650</v>
      </c>
      <c r="D28" s="19" t="s">
        <v>1509</v>
      </c>
      <c r="E28" s="19" t="s">
        <v>1505</v>
      </c>
      <c r="F28" s="19" t="s">
        <v>1532</v>
      </c>
      <c r="G28" s="19"/>
    </row>
    <row r="29" spans="1:7" ht="19.5" customHeight="1">
      <c r="A29" s="18" t="s">
        <v>1677</v>
      </c>
      <c r="B29" s="19" t="s">
        <v>945</v>
      </c>
      <c r="C29" s="19" t="s">
        <v>1650</v>
      </c>
      <c r="D29" s="19" t="s">
        <v>1509</v>
      </c>
      <c r="E29" s="19" t="s">
        <v>1505</v>
      </c>
      <c r="F29" s="19" t="s">
        <v>1532</v>
      </c>
      <c r="G29" s="19"/>
    </row>
    <row r="30" spans="1:7" ht="19.5" customHeight="1">
      <c r="A30" s="18" t="s">
        <v>1678</v>
      </c>
      <c r="B30" s="19" t="s">
        <v>979</v>
      </c>
      <c r="C30" s="19" t="s">
        <v>1650</v>
      </c>
      <c r="D30" s="19" t="s">
        <v>1509</v>
      </c>
      <c r="E30" s="19" t="s">
        <v>1505</v>
      </c>
      <c r="F30" s="19" t="s">
        <v>1531</v>
      </c>
      <c r="G30" s="19"/>
    </row>
    <row r="31" spans="1:7" ht="19.5" customHeight="1">
      <c r="A31" s="18" t="s">
        <v>1679</v>
      </c>
      <c r="B31" s="19" t="s">
        <v>1014</v>
      </c>
      <c r="C31" s="19" t="s">
        <v>1650</v>
      </c>
      <c r="D31" s="19" t="s">
        <v>1509</v>
      </c>
      <c r="E31" s="19" t="s">
        <v>1505</v>
      </c>
      <c r="F31" s="19" t="s">
        <v>1531</v>
      </c>
      <c r="G31" s="19"/>
    </row>
    <row r="32" spans="1:7" ht="19.5" customHeight="1">
      <c r="A32" s="18" t="s">
        <v>1680</v>
      </c>
      <c r="B32" s="19" t="s">
        <v>1641</v>
      </c>
      <c r="C32" s="19" t="s">
        <v>1650</v>
      </c>
      <c r="D32" s="19" t="s">
        <v>1509</v>
      </c>
      <c r="E32" s="19" t="s">
        <v>1505</v>
      </c>
      <c r="F32" s="19" t="s">
        <v>1531</v>
      </c>
      <c r="G32" s="19"/>
    </row>
    <row r="33" spans="1:7" ht="19.5" customHeight="1">
      <c r="A33" s="175" t="s">
        <v>1681</v>
      </c>
      <c r="B33" s="20" t="s">
        <v>1010</v>
      </c>
      <c r="C33" s="19" t="s">
        <v>1650</v>
      </c>
      <c r="D33" s="19" t="s">
        <v>1509</v>
      </c>
      <c r="E33" s="19" t="s">
        <v>1505</v>
      </c>
      <c r="F33" s="19" t="s">
        <v>1532</v>
      </c>
      <c r="G33" s="19"/>
    </row>
    <row r="34" spans="1:7" ht="19.5" customHeight="1">
      <c r="A34" s="18" t="s">
        <v>1682</v>
      </c>
      <c r="B34" s="19" t="s">
        <v>1683</v>
      </c>
      <c r="C34" s="19" t="s">
        <v>1650</v>
      </c>
      <c r="D34" s="19" t="s">
        <v>1509</v>
      </c>
      <c r="E34" s="19" t="s">
        <v>1506</v>
      </c>
      <c r="F34" s="19" t="s">
        <v>1532</v>
      </c>
      <c r="G34" s="19"/>
    </row>
    <row r="35" spans="1:7" ht="19.5" customHeight="1">
      <c r="A35" s="18">
        <v>2018009</v>
      </c>
      <c r="B35" s="20" t="s">
        <v>1037</v>
      </c>
      <c r="C35" s="19" t="s">
        <v>1650</v>
      </c>
      <c r="D35" s="19" t="s">
        <v>1509</v>
      </c>
      <c r="E35" s="19" t="s">
        <v>1504</v>
      </c>
      <c r="F35" s="19" t="s">
        <v>1531</v>
      </c>
      <c r="G35" s="19"/>
    </row>
    <row r="36" spans="1:7" ht="19.5" customHeight="1">
      <c r="A36" s="18" t="s">
        <v>1684</v>
      </c>
      <c r="B36" s="19" t="s">
        <v>968</v>
      </c>
      <c r="C36" s="19" t="s">
        <v>1650</v>
      </c>
      <c r="D36" s="19" t="s">
        <v>1509</v>
      </c>
      <c r="E36" s="19" t="s">
        <v>1504</v>
      </c>
      <c r="F36" s="19" t="s">
        <v>1532</v>
      </c>
      <c r="G36" s="19"/>
    </row>
    <row r="37" spans="1:7" ht="19.5" customHeight="1">
      <c r="A37" s="18" t="s">
        <v>1685</v>
      </c>
      <c r="B37" s="19" t="s">
        <v>962</v>
      </c>
      <c r="C37" s="19" t="s">
        <v>1650</v>
      </c>
      <c r="D37" s="19" t="s">
        <v>1509</v>
      </c>
      <c r="E37" s="19" t="s">
        <v>1504</v>
      </c>
      <c r="F37" s="19" t="s">
        <v>1531</v>
      </c>
      <c r="G37" s="19"/>
    </row>
    <row r="38" spans="1:7" ht="19.5" customHeight="1">
      <c r="A38" s="18" t="s">
        <v>1686</v>
      </c>
      <c r="B38" s="19" t="s">
        <v>965</v>
      </c>
      <c r="C38" s="19" t="s">
        <v>1650</v>
      </c>
      <c r="D38" s="19" t="s">
        <v>1509</v>
      </c>
      <c r="E38" s="19" t="s">
        <v>1504</v>
      </c>
      <c r="F38" s="19" t="s">
        <v>1532</v>
      </c>
      <c r="G38" s="19"/>
    </row>
    <row r="39" spans="1:7" ht="19.5" customHeight="1">
      <c r="A39" s="18" t="s">
        <v>1687</v>
      </c>
      <c r="B39" s="19" t="s">
        <v>1642</v>
      </c>
      <c r="C39" s="19" t="s">
        <v>1650</v>
      </c>
      <c r="D39" s="19" t="s">
        <v>1509</v>
      </c>
      <c r="E39" s="19" t="s">
        <v>1504</v>
      </c>
      <c r="F39" s="19" t="s">
        <v>1532</v>
      </c>
      <c r="G39" s="19"/>
    </row>
    <row r="40" spans="1:7" ht="19.5" customHeight="1">
      <c r="A40" s="18" t="s">
        <v>1688</v>
      </c>
      <c r="B40" s="19" t="s">
        <v>1047</v>
      </c>
      <c r="C40" s="19" t="s">
        <v>1650</v>
      </c>
      <c r="D40" s="19" t="s">
        <v>1509</v>
      </c>
      <c r="E40" s="19" t="s">
        <v>1504</v>
      </c>
      <c r="F40" s="19" t="s">
        <v>1532</v>
      </c>
      <c r="G40" s="19"/>
    </row>
    <row r="41" spans="1:7" ht="19.5" customHeight="1">
      <c r="A41" s="18" t="s">
        <v>1689</v>
      </c>
      <c r="B41" s="19" t="s">
        <v>950</v>
      </c>
      <c r="C41" s="19" t="s">
        <v>1650</v>
      </c>
      <c r="D41" s="19" t="s">
        <v>1509</v>
      </c>
      <c r="E41" s="19" t="s">
        <v>1504</v>
      </c>
      <c r="F41" s="19" t="s">
        <v>1531</v>
      </c>
      <c r="G41" s="19"/>
    </row>
    <row r="42" spans="1:7" ht="19.5" customHeight="1">
      <c r="A42" s="18" t="s">
        <v>1690</v>
      </c>
      <c r="B42" s="19" t="s">
        <v>973</v>
      </c>
      <c r="C42" s="19" t="s">
        <v>1650</v>
      </c>
      <c r="D42" s="19" t="s">
        <v>1509</v>
      </c>
      <c r="E42" s="19" t="s">
        <v>1504</v>
      </c>
      <c r="F42" s="19" t="s">
        <v>1531</v>
      </c>
      <c r="G42" s="19"/>
    </row>
    <row r="43" spans="1:7" ht="19.5" customHeight="1">
      <c r="A43" s="18" t="s">
        <v>1691</v>
      </c>
      <c r="B43" s="19" t="s">
        <v>956</v>
      </c>
      <c r="C43" s="19" t="s">
        <v>1650</v>
      </c>
      <c r="D43" s="19" t="s">
        <v>1509</v>
      </c>
      <c r="E43" s="19" t="s">
        <v>1504</v>
      </c>
      <c r="F43" s="19" t="s">
        <v>1531</v>
      </c>
      <c r="G43" s="19"/>
    </row>
    <row r="44" spans="1:7" ht="19.5" customHeight="1">
      <c r="A44" s="18" t="s">
        <v>1692</v>
      </c>
      <c r="B44" s="19" t="s">
        <v>953</v>
      </c>
      <c r="C44" s="19" t="s">
        <v>1650</v>
      </c>
      <c r="D44" s="19" t="s">
        <v>1509</v>
      </c>
      <c r="E44" s="19" t="s">
        <v>1504</v>
      </c>
      <c r="F44" s="19" t="s">
        <v>1531</v>
      </c>
      <c r="G44" s="19"/>
    </row>
    <row r="45" spans="1:7" ht="19.5" customHeight="1">
      <c r="A45" s="18" t="s">
        <v>1693</v>
      </c>
      <c r="B45" s="19" t="s">
        <v>963</v>
      </c>
      <c r="C45" s="19" t="s">
        <v>1650</v>
      </c>
      <c r="D45" s="19" t="s">
        <v>1509</v>
      </c>
      <c r="E45" s="19" t="s">
        <v>1504</v>
      </c>
      <c r="F45" s="19" t="s">
        <v>1531</v>
      </c>
      <c r="G45" s="19"/>
    </row>
    <row r="46" spans="1:7" ht="19.5" customHeight="1">
      <c r="A46" s="18" t="s">
        <v>1694</v>
      </c>
      <c r="B46" s="19" t="s">
        <v>947</v>
      </c>
      <c r="C46" s="19" t="s">
        <v>1650</v>
      </c>
      <c r="D46" s="19" t="s">
        <v>1509</v>
      </c>
      <c r="E46" s="19" t="s">
        <v>1504</v>
      </c>
      <c r="F46" s="19" t="s">
        <v>1531</v>
      </c>
      <c r="G46" s="19"/>
    </row>
    <row r="47" spans="1:7" ht="19.5" customHeight="1">
      <c r="A47" s="18" t="s">
        <v>1695</v>
      </c>
      <c r="B47" s="19" t="s">
        <v>957</v>
      </c>
      <c r="C47" s="19" t="s">
        <v>1650</v>
      </c>
      <c r="D47" s="19" t="s">
        <v>1509</v>
      </c>
      <c r="E47" s="19" t="s">
        <v>1504</v>
      </c>
      <c r="F47" s="19" t="s">
        <v>1532</v>
      </c>
      <c r="G47" s="19"/>
    </row>
    <row r="48" spans="1:7" ht="19.5" customHeight="1">
      <c r="A48" s="18" t="s">
        <v>1696</v>
      </c>
      <c r="B48" s="19" t="s">
        <v>1640</v>
      </c>
      <c r="C48" s="19" t="s">
        <v>1650</v>
      </c>
      <c r="D48" s="19" t="s">
        <v>1509</v>
      </c>
      <c r="E48" s="19" t="s">
        <v>1504</v>
      </c>
      <c r="F48" s="19" t="s">
        <v>1531</v>
      </c>
      <c r="G48" s="19"/>
    </row>
    <row r="49" spans="1:7" ht="19.5" customHeight="1">
      <c r="A49" s="18">
        <v>2018010</v>
      </c>
      <c r="B49" s="20" t="s">
        <v>952</v>
      </c>
      <c r="C49" s="19" t="s">
        <v>1650</v>
      </c>
      <c r="D49" s="19" t="s">
        <v>1509</v>
      </c>
      <c r="E49" s="19" t="s">
        <v>1504</v>
      </c>
      <c r="F49" s="19" t="s">
        <v>1531</v>
      </c>
      <c r="G49" s="19"/>
    </row>
    <row r="50" spans="1:7" ht="19.5" customHeight="1">
      <c r="A50" s="18" t="s">
        <v>1697</v>
      </c>
      <c r="B50" s="19" t="s">
        <v>975</v>
      </c>
      <c r="C50" s="19" t="s">
        <v>1650</v>
      </c>
      <c r="D50" s="19" t="s">
        <v>1246</v>
      </c>
      <c r="E50" s="19" t="s">
        <v>1505</v>
      </c>
      <c r="F50" s="19" t="s">
        <v>1533</v>
      </c>
      <c r="G50" s="19"/>
    </row>
    <row r="51" spans="1:7" ht="19.5" customHeight="1">
      <c r="A51" s="18">
        <v>2017037</v>
      </c>
      <c r="B51" s="19" t="s">
        <v>1698</v>
      </c>
      <c r="C51" s="19" t="s">
        <v>1650</v>
      </c>
      <c r="D51" s="19" t="s">
        <v>1246</v>
      </c>
      <c r="E51" s="19" t="s">
        <v>1505</v>
      </c>
      <c r="F51" s="19" t="s">
        <v>1533</v>
      </c>
      <c r="G51" s="19"/>
    </row>
    <row r="52" spans="1:7" ht="19.5" customHeight="1">
      <c r="A52" s="18" t="s">
        <v>1699</v>
      </c>
      <c r="B52" s="19" t="s">
        <v>1140</v>
      </c>
      <c r="C52" s="19" t="s">
        <v>1650</v>
      </c>
      <c r="D52" s="19" t="s">
        <v>1246</v>
      </c>
      <c r="E52" s="19" t="s">
        <v>1505</v>
      </c>
      <c r="F52" s="19" t="s">
        <v>1534</v>
      </c>
      <c r="G52" s="19"/>
    </row>
    <row r="53" spans="1:7" ht="19.5" customHeight="1">
      <c r="A53" s="18" t="s">
        <v>1700</v>
      </c>
      <c r="B53" s="19" t="s">
        <v>1412</v>
      </c>
      <c r="C53" s="19" t="s">
        <v>1650</v>
      </c>
      <c r="D53" s="19" t="s">
        <v>1246</v>
      </c>
      <c r="E53" s="19" t="s">
        <v>1505</v>
      </c>
      <c r="F53" s="19" t="s">
        <v>1534</v>
      </c>
      <c r="G53" s="19"/>
    </row>
    <row r="54" spans="1:7" ht="19.5" customHeight="1">
      <c r="A54" s="18" t="s">
        <v>1701</v>
      </c>
      <c r="B54" s="19" t="s">
        <v>1046</v>
      </c>
      <c r="C54" s="19" t="s">
        <v>1650</v>
      </c>
      <c r="D54" s="19" t="s">
        <v>1246</v>
      </c>
      <c r="E54" s="19" t="s">
        <v>1505</v>
      </c>
      <c r="F54" s="19" t="s">
        <v>1534</v>
      </c>
      <c r="G54" s="19"/>
    </row>
    <row r="55" spans="1:7" ht="19.5" customHeight="1">
      <c r="A55" s="18" t="s">
        <v>1702</v>
      </c>
      <c r="B55" s="19" t="s">
        <v>971</v>
      </c>
      <c r="C55" s="19" t="s">
        <v>1650</v>
      </c>
      <c r="D55" s="19" t="s">
        <v>1246</v>
      </c>
      <c r="E55" s="19" t="s">
        <v>1505</v>
      </c>
      <c r="F55" s="19" t="s">
        <v>1534</v>
      </c>
      <c r="G55" s="19"/>
    </row>
    <row r="56" spans="1:7" ht="19.5" customHeight="1">
      <c r="A56" s="18" t="s">
        <v>1703</v>
      </c>
      <c r="B56" s="19" t="s">
        <v>1248</v>
      </c>
      <c r="C56" s="19" t="s">
        <v>1650</v>
      </c>
      <c r="D56" s="19" t="s">
        <v>1246</v>
      </c>
      <c r="E56" s="19" t="s">
        <v>1505</v>
      </c>
      <c r="F56" s="19" t="s">
        <v>1534</v>
      </c>
      <c r="G56" s="19"/>
    </row>
    <row r="57" spans="1:7" ht="19.5" customHeight="1">
      <c r="A57" s="18" t="s">
        <v>1704</v>
      </c>
      <c r="B57" s="19" t="s">
        <v>1705</v>
      </c>
      <c r="C57" s="19" t="s">
        <v>1650</v>
      </c>
      <c r="D57" s="19" t="s">
        <v>1246</v>
      </c>
      <c r="E57" s="19" t="s">
        <v>1505</v>
      </c>
      <c r="F57" s="19" t="s">
        <v>1534</v>
      </c>
      <c r="G57" s="19"/>
    </row>
    <row r="58" spans="1:7" ht="19.5" customHeight="1">
      <c r="A58" s="18" t="s">
        <v>1706</v>
      </c>
      <c r="B58" s="19" t="s">
        <v>1707</v>
      </c>
      <c r="C58" s="19" t="s">
        <v>1650</v>
      </c>
      <c r="D58" s="19" t="s">
        <v>1246</v>
      </c>
      <c r="E58" s="19" t="s">
        <v>1505</v>
      </c>
      <c r="F58" s="19" t="s">
        <v>1534</v>
      </c>
      <c r="G58" s="19"/>
    </row>
    <row r="59" spans="1:7" ht="19.5" customHeight="1">
      <c r="A59" s="18" t="s">
        <v>1708</v>
      </c>
      <c r="B59" s="19" t="s">
        <v>1638</v>
      </c>
      <c r="C59" s="19" t="s">
        <v>1650</v>
      </c>
      <c r="D59" s="19" t="s">
        <v>1246</v>
      </c>
      <c r="E59" s="19" t="s">
        <v>1505</v>
      </c>
      <c r="F59" s="19" t="s">
        <v>1534</v>
      </c>
      <c r="G59" s="19"/>
    </row>
    <row r="60" spans="1:7" ht="19.5" customHeight="1">
      <c r="A60" s="18">
        <v>2016021</v>
      </c>
      <c r="B60" s="20" t="s">
        <v>1597</v>
      </c>
      <c r="C60" s="19" t="s">
        <v>1650</v>
      </c>
      <c r="D60" s="19" t="s">
        <v>1281</v>
      </c>
      <c r="E60" s="19" t="s">
        <v>1505</v>
      </c>
      <c r="F60" s="19" t="s">
        <v>1547</v>
      </c>
      <c r="G60" s="19"/>
    </row>
    <row r="61" spans="1:7" ht="19.5" customHeight="1">
      <c r="A61" s="175" t="s">
        <v>1709</v>
      </c>
      <c r="B61" s="20" t="s">
        <v>1710</v>
      </c>
      <c r="C61" s="19" t="s">
        <v>1650</v>
      </c>
      <c r="D61" s="19" t="s">
        <v>1246</v>
      </c>
      <c r="E61" s="19" t="s">
        <v>1505</v>
      </c>
      <c r="F61" s="19" t="s">
        <v>1533</v>
      </c>
      <c r="G61" s="19"/>
    </row>
    <row r="62" spans="1:7" ht="19.5" customHeight="1">
      <c r="A62" s="18" t="s">
        <v>1711</v>
      </c>
      <c r="B62" s="19" t="s">
        <v>1712</v>
      </c>
      <c r="C62" s="19" t="s">
        <v>1650</v>
      </c>
      <c r="D62" s="19" t="s">
        <v>1246</v>
      </c>
      <c r="E62" s="19" t="s">
        <v>1505</v>
      </c>
      <c r="F62" s="19" t="s">
        <v>1533</v>
      </c>
      <c r="G62" s="19"/>
    </row>
    <row r="63" spans="1:7" ht="19.5" customHeight="1">
      <c r="A63" s="18">
        <v>2018011</v>
      </c>
      <c r="B63" s="20" t="s">
        <v>1251</v>
      </c>
      <c r="C63" s="19" t="s">
        <v>1650</v>
      </c>
      <c r="D63" s="19" t="s">
        <v>1246</v>
      </c>
      <c r="E63" s="19" t="s">
        <v>1505</v>
      </c>
      <c r="F63" s="19" t="s">
        <v>1534</v>
      </c>
      <c r="G63" s="19"/>
    </row>
    <row r="64" spans="1:7" ht="19.5" customHeight="1">
      <c r="A64" s="18" t="s">
        <v>1713</v>
      </c>
      <c r="B64" s="20" t="s">
        <v>1049</v>
      </c>
      <c r="C64" s="19" t="s">
        <v>1650</v>
      </c>
      <c r="D64" s="19" t="s">
        <v>1246</v>
      </c>
      <c r="E64" s="19" t="s">
        <v>1505</v>
      </c>
      <c r="F64" s="19" t="s">
        <v>1533</v>
      </c>
      <c r="G64" s="19"/>
    </row>
    <row r="65" spans="1:6" ht="19.5" customHeight="1">
      <c r="A65" s="175" t="s">
        <v>1714</v>
      </c>
      <c r="B65" s="20" t="s">
        <v>1048</v>
      </c>
      <c r="C65" s="19" t="s">
        <v>1650</v>
      </c>
      <c r="D65" s="19" t="s">
        <v>1246</v>
      </c>
      <c r="E65" s="19" t="s">
        <v>1504</v>
      </c>
      <c r="F65" s="19" t="s">
        <v>1534</v>
      </c>
    </row>
    <row r="66" spans="1:7" ht="19.5" customHeight="1">
      <c r="A66" s="18">
        <v>2018012</v>
      </c>
      <c r="B66" s="20" t="s">
        <v>1715</v>
      </c>
      <c r="C66" s="19"/>
      <c r="D66" s="19" t="s">
        <v>1246</v>
      </c>
      <c r="E66" s="19" t="s">
        <v>1506</v>
      </c>
      <c r="F66" s="19" t="s">
        <v>1534</v>
      </c>
      <c r="G66" s="19" t="s">
        <v>1665</v>
      </c>
    </row>
    <row r="67" spans="1:6" ht="19.5" customHeight="1">
      <c r="A67" s="18" t="s">
        <v>1716</v>
      </c>
      <c r="B67" s="19" t="s">
        <v>988</v>
      </c>
      <c r="C67" s="19" t="s">
        <v>1650</v>
      </c>
      <c r="D67" s="19" t="s">
        <v>1246</v>
      </c>
      <c r="E67" s="19" t="s">
        <v>1504</v>
      </c>
      <c r="F67" s="19" t="s">
        <v>1533</v>
      </c>
    </row>
    <row r="68" spans="1:7" ht="19.5" customHeight="1">
      <c r="A68" s="18" t="s">
        <v>1717</v>
      </c>
      <c r="B68" s="19" t="s">
        <v>1254</v>
      </c>
      <c r="C68" s="19" t="s">
        <v>1650</v>
      </c>
      <c r="D68" s="19" t="s">
        <v>1246</v>
      </c>
      <c r="E68" s="19" t="s">
        <v>1504</v>
      </c>
      <c r="F68" s="19" t="s">
        <v>1533</v>
      </c>
      <c r="G68" s="19"/>
    </row>
    <row r="69" spans="1:7" ht="19.5" customHeight="1">
      <c r="A69" s="18" t="s">
        <v>1718</v>
      </c>
      <c r="B69" s="19" t="s">
        <v>948</v>
      </c>
      <c r="C69" s="19" t="s">
        <v>1650</v>
      </c>
      <c r="D69" s="19" t="s">
        <v>1246</v>
      </c>
      <c r="E69" s="19" t="s">
        <v>1504</v>
      </c>
      <c r="F69" s="19" t="s">
        <v>1533</v>
      </c>
      <c r="G69" s="19"/>
    </row>
    <row r="70" spans="1:7" ht="19.5" customHeight="1">
      <c r="A70" s="18" t="s">
        <v>1719</v>
      </c>
      <c r="B70" s="19" t="s">
        <v>1639</v>
      </c>
      <c r="C70" s="19" t="s">
        <v>1650</v>
      </c>
      <c r="D70" s="19" t="s">
        <v>1246</v>
      </c>
      <c r="E70" s="19" t="s">
        <v>1504</v>
      </c>
      <c r="F70" s="19" t="s">
        <v>1533</v>
      </c>
      <c r="G70" s="19"/>
    </row>
    <row r="71" spans="1:7" ht="19.5" customHeight="1">
      <c r="A71" s="18" t="s">
        <v>1720</v>
      </c>
      <c r="B71" s="19" t="s">
        <v>1277</v>
      </c>
      <c r="C71" s="19" t="s">
        <v>1650</v>
      </c>
      <c r="D71" s="19" t="s">
        <v>1246</v>
      </c>
      <c r="E71" s="19" t="s">
        <v>1504</v>
      </c>
      <c r="F71" s="19" t="s">
        <v>1533</v>
      </c>
      <c r="G71" s="19"/>
    </row>
    <row r="72" spans="1:7" ht="19.5" customHeight="1">
      <c r="A72" s="18" t="s">
        <v>1721</v>
      </c>
      <c r="B72" s="19" t="s">
        <v>1139</v>
      </c>
      <c r="C72" s="19" t="s">
        <v>1650</v>
      </c>
      <c r="D72" s="19" t="s">
        <v>1246</v>
      </c>
      <c r="E72" s="19" t="s">
        <v>1504</v>
      </c>
      <c r="F72" s="19" t="s">
        <v>1533</v>
      </c>
      <c r="G72" s="19"/>
    </row>
    <row r="73" spans="1:7" ht="19.5" customHeight="1">
      <c r="A73" s="18" t="s">
        <v>1722</v>
      </c>
      <c r="B73" s="19" t="s">
        <v>1723</v>
      </c>
      <c r="C73" s="19" t="s">
        <v>1650</v>
      </c>
      <c r="D73" s="19" t="s">
        <v>1246</v>
      </c>
      <c r="E73" s="19" t="s">
        <v>1504</v>
      </c>
      <c r="F73" s="19" t="s">
        <v>1533</v>
      </c>
      <c r="G73" s="19"/>
    </row>
    <row r="74" spans="1:7" ht="19.5" customHeight="1">
      <c r="A74" s="18" t="s">
        <v>1724</v>
      </c>
      <c r="B74" s="19" t="s">
        <v>1247</v>
      </c>
      <c r="C74" s="19" t="s">
        <v>1650</v>
      </c>
      <c r="D74" s="19" t="s">
        <v>1246</v>
      </c>
      <c r="E74" s="19" t="s">
        <v>1504</v>
      </c>
      <c r="F74" s="19" t="s">
        <v>1533</v>
      </c>
      <c r="G74" s="19"/>
    </row>
    <row r="75" spans="1:7" ht="19.5" customHeight="1">
      <c r="A75" s="18" t="s">
        <v>1725</v>
      </c>
      <c r="B75" s="19" t="s">
        <v>1040</v>
      </c>
      <c r="C75" s="19" t="s">
        <v>1650</v>
      </c>
      <c r="D75" s="19" t="s">
        <v>1246</v>
      </c>
      <c r="E75" s="19" t="s">
        <v>1504</v>
      </c>
      <c r="F75" s="19" t="s">
        <v>1533</v>
      </c>
      <c r="G75" s="19"/>
    </row>
    <row r="76" spans="1:7" ht="19.5" customHeight="1">
      <c r="A76" s="18" t="s">
        <v>1726</v>
      </c>
      <c r="B76" s="19" t="s">
        <v>1252</v>
      </c>
      <c r="C76" s="19" t="s">
        <v>1650</v>
      </c>
      <c r="D76" s="19" t="s">
        <v>1246</v>
      </c>
      <c r="E76" s="19" t="s">
        <v>1504</v>
      </c>
      <c r="F76" s="19" t="s">
        <v>1533</v>
      </c>
      <c r="G76" s="19"/>
    </row>
    <row r="77" spans="1:7" ht="19.5" customHeight="1">
      <c r="A77" s="18" t="s">
        <v>1727</v>
      </c>
      <c r="B77" s="19" t="s">
        <v>1054</v>
      </c>
      <c r="C77" s="19" t="s">
        <v>1650</v>
      </c>
      <c r="D77" s="19" t="s">
        <v>1246</v>
      </c>
      <c r="E77" s="19" t="s">
        <v>1504</v>
      </c>
      <c r="F77" s="19" t="s">
        <v>1533</v>
      </c>
      <c r="G77" s="19"/>
    </row>
    <row r="78" spans="1:7" ht="19.5" customHeight="1">
      <c r="A78" s="18" t="s">
        <v>1728</v>
      </c>
      <c r="B78" s="19" t="s">
        <v>1045</v>
      </c>
      <c r="C78" s="19" t="s">
        <v>1650</v>
      </c>
      <c r="D78" s="19" t="s">
        <v>1246</v>
      </c>
      <c r="E78" s="19" t="s">
        <v>1504</v>
      </c>
      <c r="F78" s="19" t="s">
        <v>1533</v>
      </c>
      <c r="G78" s="19"/>
    </row>
    <row r="79" spans="1:7" ht="19.5" customHeight="1">
      <c r="A79" s="18" t="s">
        <v>1729</v>
      </c>
      <c r="B79" s="19" t="s">
        <v>1002</v>
      </c>
      <c r="C79" s="19" t="s">
        <v>1650</v>
      </c>
      <c r="D79" s="19" t="s">
        <v>1246</v>
      </c>
      <c r="E79" s="19" t="s">
        <v>1504</v>
      </c>
      <c r="F79" s="19" t="s">
        <v>1534</v>
      </c>
      <c r="G79" s="19"/>
    </row>
    <row r="80" spans="1:7" ht="19.5" customHeight="1">
      <c r="A80" s="18" t="s">
        <v>1730</v>
      </c>
      <c r="B80" s="19" t="s">
        <v>1637</v>
      </c>
      <c r="C80" s="19" t="s">
        <v>1650</v>
      </c>
      <c r="D80" s="19" t="s">
        <v>1246</v>
      </c>
      <c r="E80" s="19" t="s">
        <v>1504</v>
      </c>
      <c r="F80" s="19" t="s">
        <v>1534</v>
      </c>
      <c r="G80" s="19"/>
    </row>
    <row r="81" spans="1:7" ht="19.5" customHeight="1">
      <c r="A81" s="18" t="s">
        <v>1731</v>
      </c>
      <c r="B81" s="19" t="s">
        <v>978</v>
      </c>
      <c r="C81" s="19" t="s">
        <v>1650</v>
      </c>
      <c r="D81" s="19" t="s">
        <v>1246</v>
      </c>
      <c r="E81" s="19" t="s">
        <v>1504</v>
      </c>
      <c r="F81" s="19" t="s">
        <v>1534</v>
      </c>
      <c r="G81" s="19"/>
    </row>
    <row r="82" spans="1:7" ht="19.5" customHeight="1">
      <c r="A82" s="18" t="s">
        <v>1732</v>
      </c>
      <c r="B82" s="19" t="s">
        <v>1101</v>
      </c>
      <c r="C82" s="19" t="s">
        <v>1650</v>
      </c>
      <c r="D82" s="19" t="s">
        <v>1246</v>
      </c>
      <c r="E82" s="19" t="s">
        <v>1504</v>
      </c>
      <c r="F82" s="19" t="s">
        <v>1534</v>
      </c>
      <c r="G82" s="19"/>
    </row>
    <row r="83" spans="1:7" ht="19.5" customHeight="1">
      <c r="A83" s="18" t="s">
        <v>1733</v>
      </c>
      <c r="B83" s="19" t="s">
        <v>1250</v>
      </c>
      <c r="C83" s="19" t="s">
        <v>1650</v>
      </c>
      <c r="D83" s="19" t="s">
        <v>1246</v>
      </c>
      <c r="E83" s="19" t="s">
        <v>1504</v>
      </c>
      <c r="F83" s="19" t="s">
        <v>1534</v>
      </c>
      <c r="G83" s="19"/>
    </row>
    <row r="84" spans="1:7" ht="19.5" customHeight="1">
      <c r="A84" s="18" t="s">
        <v>1734</v>
      </c>
      <c r="B84" s="19" t="s">
        <v>944</v>
      </c>
      <c r="C84" s="19" t="s">
        <v>1650</v>
      </c>
      <c r="D84" s="19" t="s">
        <v>1246</v>
      </c>
      <c r="E84" s="19" t="s">
        <v>1504</v>
      </c>
      <c r="F84" s="19" t="s">
        <v>1534</v>
      </c>
      <c r="G84" s="19"/>
    </row>
    <row r="85" spans="1:7" ht="19.5" customHeight="1">
      <c r="A85" s="18" t="s">
        <v>1735</v>
      </c>
      <c r="B85" s="19" t="s">
        <v>1267</v>
      </c>
      <c r="C85" s="19" t="s">
        <v>1650</v>
      </c>
      <c r="D85" s="19" t="s">
        <v>1197</v>
      </c>
      <c r="E85" s="19" t="s">
        <v>1505</v>
      </c>
      <c r="F85" s="19" t="s">
        <v>1536</v>
      </c>
      <c r="G85" s="19"/>
    </row>
    <row r="86" spans="1:7" ht="19.5" customHeight="1">
      <c r="A86" s="18" t="s">
        <v>1736</v>
      </c>
      <c r="B86" s="19" t="s">
        <v>1032</v>
      </c>
      <c r="C86" s="19" t="s">
        <v>1650</v>
      </c>
      <c r="D86" s="19" t="s">
        <v>1197</v>
      </c>
      <c r="E86" s="19" t="s">
        <v>1505</v>
      </c>
      <c r="F86" s="19" t="s">
        <v>1536</v>
      </c>
      <c r="G86" s="19"/>
    </row>
    <row r="87" spans="1:7" ht="19.5" customHeight="1">
      <c r="A87" s="18" t="s">
        <v>1737</v>
      </c>
      <c r="B87" s="19" t="s">
        <v>1198</v>
      </c>
      <c r="C87" s="19" t="s">
        <v>1650</v>
      </c>
      <c r="D87" s="19" t="s">
        <v>1197</v>
      </c>
      <c r="E87" s="19" t="s">
        <v>1505</v>
      </c>
      <c r="F87" s="19" t="s">
        <v>1536</v>
      </c>
      <c r="G87" s="19"/>
    </row>
    <row r="88" spans="1:7" ht="19.5" customHeight="1">
      <c r="A88" s="18" t="s">
        <v>1738</v>
      </c>
      <c r="B88" s="19" t="s">
        <v>1055</v>
      </c>
      <c r="C88" s="19" t="s">
        <v>1650</v>
      </c>
      <c r="D88" s="19" t="s">
        <v>1197</v>
      </c>
      <c r="E88" s="19" t="s">
        <v>1505</v>
      </c>
      <c r="F88" s="19" t="s">
        <v>1536</v>
      </c>
      <c r="G88" s="19"/>
    </row>
    <row r="89" spans="1:7" ht="19.5" customHeight="1">
      <c r="A89" s="18" t="s">
        <v>1739</v>
      </c>
      <c r="B89" s="19" t="s">
        <v>1029</v>
      </c>
      <c r="C89" s="19" t="s">
        <v>1650</v>
      </c>
      <c r="D89" s="19" t="s">
        <v>1197</v>
      </c>
      <c r="E89" s="19" t="s">
        <v>1504</v>
      </c>
      <c r="F89" s="19" t="s">
        <v>1537</v>
      </c>
      <c r="G89" s="19"/>
    </row>
    <row r="90" spans="1:7" ht="19.5" customHeight="1">
      <c r="A90" s="18" t="s">
        <v>1740</v>
      </c>
      <c r="B90" s="19" t="s">
        <v>1042</v>
      </c>
      <c r="C90" s="19" t="s">
        <v>1650</v>
      </c>
      <c r="D90" s="19" t="s">
        <v>1197</v>
      </c>
      <c r="E90" s="19" t="s">
        <v>1505</v>
      </c>
      <c r="F90" s="19" t="s">
        <v>1537</v>
      </c>
      <c r="G90" s="19"/>
    </row>
    <row r="91" spans="1:7" ht="19.5" customHeight="1">
      <c r="A91" s="18" t="s">
        <v>1741</v>
      </c>
      <c r="B91" s="19" t="s">
        <v>1108</v>
      </c>
      <c r="C91" s="19" t="s">
        <v>1650</v>
      </c>
      <c r="D91" s="19" t="s">
        <v>1197</v>
      </c>
      <c r="E91" s="19" t="s">
        <v>1505</v>
      </c>
      <c r="F91" s="19" t="s">
        <v>1537</v>
      </c>
      <c r="G91" s="19"/>
    </row>
    <row r="92" spans="1:7" ht="19.5" customHeight="1">
      <c r="A92" s="18" t="s">
        <v>1742</v>
      </c>
      <c r="B92" s="19" t="s">
        <v>1078</v>
      </c>
      <c r="C92" s="19" t="s">
        <v>1650</v>
      </c>
      <c r="D92" s="19" t="s">
        <v>1197</v>
      </c>
      <c r="E92" s="19" t="s">
        <v>1505</v>
      </c>
      <c r="F92" s="19" t="s">
        <v>1535</v>
      </c>
      <c r="G92" s="19"/>
    </row>
    <row r="93" spans="1:7" ht="19.5" customHeight="1">
      <c r="A93" s="18" t="s">
        <v>1743</v>
      </c>
      <c r="B93" s="19" t="s">
        <v>1634</v>
      </c>
      <c r="C93" s="19" t="s">
        <v>1650</v>
      </c>
      <c r="D93" s="19" t="s">
        <v>1197</v>
      </c>
      <c r="E93" s="19" t="s">
        <v>1505</v>
      </c>
      <c r="F93" s="19" t="s">
        <v>1535</v>
      </c>
      <c r="G93" s="19"/>
    </row>
    <row r="94" spans="1:7" ht="19.5" customHeight="1">
      <c r="A94" s="175" t="s">
        <v>1744</v>
      </c>
      <c r="B94" s="20" t="s">
        <v>1034</v>
      </c>
      <c r="C94" s="19" t="s">
        <v>1650</v>
      </c>
      <c r="D94" s="19" t="s">
        <v>1197</v>
      </c>
      <c r="E94" s="19" t="s">
        <v>1505</v>
      </c>
      <c r="F94" s="19" t="s">
        <v>1536</v>
      </c>
      <c r="G94" s="19"/>
    </row>
    <row r="95" spans="1:7" ht="19.5" customHeight="1">
      <c r="A95" s="18">
        <v>2018017</v>
      </c>
      <c r="B95" s="20" t="s">
        <v>1026</v>
      </c>
      <c r="C95" s="19" t="s">
        <v>1650</v>
      </c>
      <c r="D95" s="19" t="s">
        <v>1197</v>
      </c>
      <c r="E95" s="19" t="s">
        <v>1504</v>
      </c>
      <c r="F95" s="19" t="s">
        <v>1537</v>
      </c>
      <c r="G95" s="19"/>
    </row>
    <row r="96" spans="1:7" ht="19.5" customHeight="1">
      <c r="A96" s="18" t="s">
        <v>1745</v>
      </c>
      <c r="B96" s="19" t="s">
        <v>1017</v>
      </c>
      <c r="C96" s="19" t="s">
        <v>1650</v>
      </c>
      <c r="D96" s="19" t="s">
        <v>1197</v>
      </c>
      <c r="E96" s="19" t="s">
        <v>1506</v>
      </c>
      <c r="F96" s="19" t="s">
        <v>1536</v>
      </c>
      <c r="G96" s="19"/>
    </row>
    <row r="97" spans="1:7" ht="19.5" customHeight="1">
      <c r="A97" s="18" t="s">
        <v>1746</v>
      </c>
      <c r="B97" s="19" t="s">
        <v>1018</v>
      </c>
      <c r="C97" s="19" t="s">
        <v>1650</v>
      </c>
      <c r="D97" s="19" t="s">
        <v>1197</v>
      </c>
      <c r="E97" s="19" t="s">
        <v>1506</v>
      </c>
      <c r="F97" s="19" t="s">
        <v>1537</v>
      </c>
      <c r="G97" s="19"/>
    </row>
    <row r="98" spans="1:7" ht="19.5" customHeight="1">
      <c r="A98" s="18" t="s">
        <v>1747</v>
      </c>
      <c r="B98" s="19" t="s">
        <v>1019</v>
      </c>
      <c r="C98" s="19" t="s">
        <v>1650</v>
      </c>
      <c r="D98" s="19" t="s">
        <v>1197</v>
      </c>
      <c r="E98" s="19" t="s">
        <v>1506</v>
      </c>
      <c r="F98" s="19" t="s">
        <v>1537</v>
      </c>
      <c r="G98" s="19"/>
    </row>
    <row r="99" spans="1:7" ht="19.5" customHeight="1">
      <c r="A99" s="18" t="s">
        <v>1748</v>
      </c>
      <c r="B99" s="19" t="s">
        <v>1021</v>
      </c>
      <c r="C99" s="19" t="s">
        <v>1650</v>
      </c>
      <c r="D99" s="19" t="s">
        <v>1197</v>
      </c>
      <c r="E99" s="19" t="s">
        <v>1506</v>
      </c>
      <c r="F99" s="19" t="s">
        <v>1535</v>
      </c>
      <c r="G99" s="19"/>
    </row>
    <row r="100" spans="1:7" ht="19.5" customHeight="1">
      <c r="A100" s="18" t="s">
        <v>1749</v>
      </c>
      <c r="B100" s="19" t="s">
        <v>1016</v>
      </c>
      <c r="C100" s="19" t="s">
        <v>1650</v>
      </c>
      <c r="D100" s="19" t="s">
        <v>1197</v>
      </c>
      <c r="E100" s="19" t="s">
        <v>1506</v>
      </c>
      <c r="F100" s="19" t="s">
        <v>1535</v>
      </c>
      <c r="G100" s="19"/>
    </row>
    <row r="101" spans="1:7" ht="19.5" customHeight="1">
      <c r="A101" s="18" t="s">
        <v>1750</v>
      </c>
      <c r="B101" s="19" t="s">
        <v>1751</v>
      </c>
      <c r="C101" s="19" t="s">
        <v>1650</v>
      </c>
      <c r="D101" s="19" t="s">
        <v>1197</v>
      </c>
      <c r="E101" s="19" t="s">
        <v>1506</v>
      </c>
      <c r="F101" s="19" t="s">
        <v>1535</v>
      </c>
      <c r="G101" s="19"/>
    </row>
    <row r="102" spans="1:7" ht="19.5" customHeight="1">
      <c r="A102" s="18" t="s">
        <v>1752</v>
      </c>
      <c r="B102" s="19" t="s">
        <v>1753</v>
      </c>
      <c r="C102" s="19" t="s">
        <v>1650</v>
      </c>
      <c r="D102" s="19" t="s">
        <v>1197</v>
      </c>
      <c r="E102" s="19" t="s">
        <v>1506</v>
      </c>
      <c r="F102" s="19" t="s">
        <v>1535</v>
      </c>
      <c r="G102" s="19"/>
    </row>
    <row r="103" spans="1:7" ht="19.5" customHeight="1">
      <c r="A103" s="18" t="s">
        <v>1754</v>
      </c>
      <c r="B103" s="19" t="s">
        <v>1024</v>
      </c>
      <c r="C103" s="19" t="s">
        <v>1650</v>
      </c>
      <c r="D103" s="19" t="s">
        <v>1197</v>
      </c>
      <c r="E103" s="19" t="s">
        <v>1506</v>
      </c>
      <c r="F103" s="19" t="s">
        <v>1535</v>
      </c>
      <c r="G103" s="19"/>
    </row>
    <row r="104" spans="1:7" ht="19.5" customHeight="1">
      <c r="A104" s="18" t="s">
        <v>1755</v>
      </c>
      <c r="B104" s="19" t="s">
        <v>1756</v>
      </c>
      <c r="C104" s="19" t="s">
        <v>1650</v>
      </c>
      <c r="D104" s="19" t="s">
        <v>1197</v>
      </c>
      <c r="E104" s="19" t="s">
        <v>1506</v>
      </c>
      <c r="F104" s="19" t="s">
        <v>1535</v>
      </c>
      <c r="G104" s="19"/>
    </row>
    <row r="105" spans="1:7" ht="19.5" customHeight="1">
      <c r="A105" s="18" t="s">
        <v>1749</v>
      </c>
      <c r="B105" s="19" t="s">
        <v>1757</v>
      </c>
      <c r="C105" s="19" t="s">
        <v>1650</v>
      </c>
      <c r="D105" s="19" t="s">
        <v>1197</v>
      </c>
      <c r="E105" s="19" t="s">
        <v>1506</v>
      </c>
      <c r="F105" s="19" t="s">
        <v>1535</v>
      </c>
      <c r="G105" s="19"/>
    </row>
    <row r="106" spans="1:7" ht="19.5" customHeight="1">
      <c r="A106" s="18" t="s">
        <v>1758</v>
      </c>
      <c r="B106" s="19" t="s">
        <v>1027</v>
      </c>
      <c r="C106" s="19" t="s">
        <v>1650</v>
      </c>
      <c r="D106" s="19" t="s">
        <v>1197</v>
      </c>
      <c r="E106" s="19" t="s">
        <v>1506</v>
      </c>
      <c r="F106" s="19" t="s">
        <v>1535</v>
      </c>
      <c r="G106" s="19"/>
    </row>
    <row r="107" spans="1:7" ht="19.5" customHeight="1">
      <c r="A107" s="18" t="s">
        <v>1759</v>
      </c>
      <c r="B107" s="19" t="s">
        <v>1633</v>
      </c>
      <c r="C107" s="19" t="s">
        <v>1650</v>
      </c>
      <c r="D107" s="19" t="s">
        <v>1197</v>
      </c>
      <c r="E107" s="19" t="s">
        <v>1505</v>
      </c>
      <c r="F107" s="19" t="s">
        <v>1535</v>
      </c>
      <c r="G107" s="19"/>
    </row>
    <row r="108" spans="1:7" ht="19.5" customHeight="1">
      <c r="A108" s="18" t="s">
        <v>1760</v>
      </c>
      <c r="B108" s="19" t="s">
        <v>1200</v>
      </c>
      <c r="C108" s="19" t="s">
        <v>1650</v>
      </c>
      <c r="D108" s="19" t="s">
        <v>1197</v>
      </c>
      <c r="E108" s="19" t="s">
        <v>1506</v>
      </c>
      <c r="F108" s="19" t="s">
        <v>1536</v>
      </c>
      <c r="G108" s="19"/>
    </row>
    <row r="109" spans="1:7" ht="19.5" customHeight="1">
      <c r="A109" s="18">
        <v>2018014</v>
      </c>
      <c r="B109" s="20" t="s">
        <v>1205</v>
      </c>
      <c r="C109" s="19" t="s">
        <v>1650</v>
      </c>
      <c r="D109" s="19" t="s">
        <v>1197</v>
      </c>
      <c r="E109" s="19" t="s">
        <v>1506</v>
      </c>
      <c r="F109" s="19" t="s">
        <v>1535</v>
      </c>
      <c r="G109" s="19"/>
    </row>
    <row r="110" spans="1:7" ht="19.5" customHeight="1">
      <c r="A110" s="18">
        <v>2018015</v>
      </c>
      <c r="B110" s="20" t="s">
        <v>1578</v>
      </c>
      <c r="C110" s="19"/>
      <c r="D110" s="19" t="s">
        <v>1510</v>
      </c>
      <c r="E110" s="19" t="s">
        <v>1506</v>
      </c>
      <c r="F110" s="19" t="s">
        <v>1550</v>
      </c>
      <c r="G110" s="19" t="s">
        <v>1665</v>
      </c>
    </row>
    <row r="111" spans="1:7" ht="19.5" customHeight="1">
      <c r="A111" s="18" t="s">
        <v>1761</v>
      </c>
      <c r="B111" s="20" t="s">
        <v>1199</v>
      </c>
      <c r="C111" s="19" t="s">
        <v>1650</v>
      </c>
      <c r="D111" s="19" t="s">
        <v>1197</v>
      </c>
      <c r="E111" s="19" t="s">
        <v>1506</v>
      </c>
      <c r="F111" s="19" t="s">
        <v>1536</v>
      </c>
      <c r="G111" s="19"/>
    </row>
    <row r="112" spans="1:7" ht="19.5" customHeight="1">
      <c r="A112" s="18">
        <v>2018018</v>
      </c>
      <c r="B112" s="20" t="s">
        <v>1028</v>
      </c>
      <c r="C112" s="19" t="s">
        <v>1650</v>
      </c>
      <c r="D112" s="19" t="s">
        <v>1197</v>
      </c>
      <c r="E112" s="19" t="s">
        <v>1504</v>
      </c>
      <c r="F112" s="19" t="s">
        <v>1536</v>
      </c>
      <c r="G112" s="19"/>
    </row>
    <row r="113" spans="1:7" ht="19.5" customHeight="1">
      <c r="A113" s="18" t="s">
        <v>1762</v>
      </c>
      <c r="B113" s="19" t="s">
        <v>1763</v>
      </c>
      <c r="C113" s="19" t="s">
        <v>1650</v>
      </c>
      <c r="D113" s="19" t="s">
        <v>1197</v>
      </c>
      <c r="E113" s="19" t="s">
        <v>1504</v>
      </c>
      <c r="F113" s="19" t="s">
        <v>1764</v>
      </c>
      <c r="G113" s="19"/>
    </row>
    <row r="114" spans="1:7" ht="19.5" customHeight="1">
      <c r="A114" s="18" t="s">
        <v>1765</v>
      </c>
      <c r="B114" s="19" t="s">
        <v>1766</v>
      </c>
      <c r="C114" s="19" t="s">
        <v>1650</v>
      </c>
      <c r="D114" s="19" t="s">
        <v>1197</v>
      </c>
      <c r="E114" s="19" t="s">
        <v>1504</v>
      </c>
      <c r="F114" s="19" t="s">
        <v>1764</v>
      </c>
      <c r="G114" s="19"/>
    </row>
    <row r="115" spans="1:7" ht="19.5" customHeight="1">
      <c r="A115" s="18" t="s">
        <v>1767</v>
      </c>
      <c r="B115" s="19" t="s">
        <v>1768</v>
      </c>
      <c r="C115" s="19" t="s">
        <v>1650</v>
      </c>
      <c r="D115" s="19" t="s">
        <v>1197</v>
      </c>
      <c r="E115" s="19" t="s">
        <v>1504</v>
      </c>
      <c r="F115" s="19" t="s">
        <v>1764</v>
      </c>
      <c r="G115" s="19"/>
    </row>
    <row r="116" spans="1:7" ht="19.5" customHeight="1">
      <c r="A116" s="18" t="s">
        <v>1769</v>
      </c>
      <c r="B116" s="19" t="s">
        <v>1035</v>
      </c>
      <c r="C116" s="19" t="s">
        <v>1650</v>
      </c>
      <c r="D116" s="19" t="s">
        <v>1197</v>
      </c>
      <c r="E116" s="19" t="s">
        <v>1504</v>
      </c>
      <c r="F116" s="19" t="s">
        <v>1536</v>
      </c>
      <c r="G116" s="19"/>
    </row>
    <row r="117" spans="1:7" ht="19.5" customHeight="1">
      <c r="A117" s="18" t="s">
        <v>1770</v>
      </c>
      <c r="B117" s="19" t="s">
        <v>1100</v>
      </c>
      <c r="C117" s="19" t="s">
        <v>1650</v>
      </c>
      <c r="D117" s="19" t="s">
        <v>1197</v>
      </c>
      <c r="E117" s="19" t="s">
        <v>1504</v>
      </c>
      <c r="F117" s="19" t="s">
        <v>1536</v>
      </c>
      <c r="G117" s="19"/>
    </row>
    <row r="118" spans="1:7" ht="19.5" customHeight="1">
      <c r="A118" s="18" t="s">
        <v>1771</v>
      </c>
      <c r="B118" s="19" t="s">
        <v>1636</v>
      </c>
      <c r="C118" s="19" t="s">
        <v>1650</v>
      </c>
      <c r="D118" s="19" t="s">
        <v>1197</v>
      </c>
      <c r="E118" s="19" t="s">
        <v>1504</v>
      </c>
      <c r="F118" s="19" t="s">
        <v>1536</v>
      </c>
      <c r="G118" s="19"/>
    </row>
    <row r="119" spans="1:7" ht="19.5" customHeight="1">
      <c r="A119" s="18" t="s">
        <v>1772</v>
      </c>
      <c r="B119" s="19" t="s">
        <v>1265</v>
      </c>
      <c r="C119" s="19" t="s">
        <v>1650</v>
      </c>
      <c r="D119" s="19" t="s">
        <v>1197</v>
      </c>
      <c r="E119" s="19" t="s">
        <v>1504</v>
      </c>
      <c r="F119" s="19" t="s">
        <v>1536</v>
      </c>
      <c r="G119" s="19"/>
    </row>
    <row r="120" spans="1:7" ht="19.5" customHeight="1">
      <c r="A120" s="18" t="s">
        <v>1773</v>
      </c>
      <c r="B120" s="19" t="s">
        <v>1635</v>
      </c>
      <c r="C120" s="19" t="s">
        <v>1650</v>
      </c>
      <c r="D120" s="19" t="s">
        <v>1197</v>
      </c>
      <c r="E120" s="19" t="s">
        <v>1504</v>
      </c>
      <c r="F120" s="19" t="s">
        <v>1536</v>
      </c>
      <c r="G120" s="19"/>
    </row>
    <row r="121" spans="1:7" ht="19.5" customHeight="1">
      <c r="A121" s="18" t="s">
        <v>1774</v>
      </c>
      <c r="B121" s="19" t="s">
        <v>1041</v>
      </c>
      <c r="C121" s="19" t="s">
        <v>1650</v>
      </c>
      <c r="D121" s="19" t="s">
        <v>1197</v>
      </c>
      <c r="E121" s="19" t="s">
        <v>1504</v>
      </c>
      <c r="F121" s="19" t="s">
        <v>1536</v>
      </c>
      <c r="G121" s="19"/>
    </row>
    <row r="122" spans="1:7" ht="19.5" customHeight="1">
      <c r="A122" s="18" t="s">
        <v>1775</v>
      </c>
      <c r="B122" s="19" t="s">
        <v>1268</v>
      </c>
      <c r="C122" s="19" t="s">
        <v>1650</v>
      </c>
      <c r="D122" s="19" t="s">
        <v>1197</v>
      </c>
      <c r="E122" s="19" t="s">
        <v>1504</v>
      </c>
      <c r="F122" s="19" t="s">
        <v>1536</v>
      </c>
      <c r="G122" s="19"/>
    </row>
    <row r="123" spans="1:7" ht="19.5" customHeight="1">
      <c r="A123" s="18" t="s">
        <v>1776</v>
      </c>
      <c r="B123" s="19" t="s">
        <v>1210</v>
      </c>
      <c r="C123" s="19" t="s">
        <v>1650</v>
      </c>
      <c r="D123" s="19" t="s">
        <v>1197</v>
      </c>
      <c r="E123" s="19" t="s">
        <v>1504</v>
      </c>
      <c r="F123" s="19" t="s">
        <v>1537</v>
      </c>
      <c r="G123" s="19"/>
    </row>
    <row r="124" spans="1:7" ht="19.5" customHeight="1">
      <c r="A124" s="18" t="s">
        <v>1777</v>
      </c>
      <c r="B124" s="19" t="s">
        <v>1208</v>
      </c>
      <c r="C124" s="19" t="s">
        <v>1650</v>
      </c>
      <c r="D124" s="19" t="s">
        <v>1197</v>
      </c>
      <c r="E124" s="19" t="s">
        <v>1504</v>
      </c>
      <c r="F124" s="19" t="s">
        <v>1537</v>
      </c>
      <c r="G124" s="19"/>
    </row>
    <row r="125" spans="1:7" ht="19.5" customHeight="1">
      <c r="A125" s="18" t="s">
        <v>1778</v>
      </c>
      <c r="B125" s="19" t="s">
        <v>1107</v>
      </c>
      <c r="C125" s="19" t="s">
        <v>1650</v>
      </c>
      <c r="D125" s="19" t="s">
        <v>1197</v>
      </c>
      <c r="E125" s="19" t="s">
        <v>1504</v>
      </c>
      <c r="F125" s="19" t="s">
        <v>1535</v>
      </c>
      <c r="G125" s="19"/>
    </row>
    <row r="126" spans="1:7" ht="19.5" customHeight="1">
      <c r="A126" s="18" t="s">
        <v>1779</v>
      </c>
      <c r="B126" s="19" t="s">
        <v>1632</v>
      </c>
      <c r="C126" s="19" t="s">
        <v>1650</v>
      </c>
      <c r="D126" s="19" t="s">
        <v>1197</v>
      </c>
      <c r="E126" s="19" t="s">
        <v>1504</v>
      </c>
      <c r="F126" s="19" t="s">
        <v>1535</v>
      </c>
      <c r="G126" s="19"/>
    </row>
    <row r="127" spans="1:7" ht="19.5" customHeight="1">
      <c r="A127" s="18" t="s">
        <v>1780</v>
      </c>
      <c r="B127" s="19" t="s">
        <v>1023</v>
      </c>
      <c r="C127" s="19" t="s">
        <v>1650</v>
      </c>
      <c r="D127" s="19" t="s">
        <v>1197</v>
      </c>
      <c r="E127" s="19" t="s">
        <v>1504</v>
      </c>
      <c r="F127" s="19" t="s">
        <v>1535</v>
      </c>
      <c r="G127" s="19"/>
    </row>
    <row r="128" spans="1:7" ht="19.5" customHeight="1">
      <c r="A128" s="18" t="s">
        <v>1781</v>
      </c>
      <c r="B128" s="19" t="s">
        <v>1204</v>
      </c>
      <c r="C128" s="19" t="s">
        <v>1650</v>
      </c>
      <c r="D128" s="19" t="s">
        <v>1197</v>
      </c>
      <c r="E128" s="19" t="s">
        <v>1504</v>
      </c>
      <c r="F128" s="19" t="s">
        <v>1535</v>
      </c>
      <c r="G128" s="19"/>
    </row>
    <row r="129" spans="1:7" ht="19.5" customHeight="1">
      <c r="A129" s="18" t="s">
        <v>1782</v>
      </c>
      <c r="B129" s="19" t="s">
        <v>1097</v>
      </c>
      <c r="C129" s="19" t="s">
        <v>1650</v>
      </c>
      <c r="D129" s="19" t="s">
        <v>1197</v>
      </c>
      <c r="E129" s="19" t="s">
        <v>1504</v>
      </c>
      <c r="F129" s="19" t="s">
        <v>1535</v>
      </c>
      <c r="G129" s="19"/>
    </row>
    <row r="130" spans="1:7" ht="19.5" customHeight="1">
      <c r="A130" s="18" t="s">
        <v>1783</v>
      </c>
      <c r="B130" s="19" t="s">
        <v>1103</v>
      </c>
      <c r="C130" s="19" t="s">
        <v>1650</v>
      </c>
      <c r="D130" s="19" t="s">
        <v>1197</v>
      </c>
      <c r="E130" s="19" t="s">
        <v>1504</v>
      </c>
      <c r="F130" s="19" t="s">
        <v>1537</v>
      </c>
      <c r="G130" s="19"/>
    </row>
    <row r="131" spans="1:7" ht="19.5" customHeight="1">
      <c r="A131" s="18" t="s">
        <v>1784</v>
      </c>
      <c r="B131" s="19" t="s">
        <v>1785</v>
      </c>
      <c r="C131" s="19" t="s">
        <v>1650</v>
      </c>
      <c r="D131" s="19" t="s">
        <v>1192</v>
      </c>
      <c r="E131" s="19" t="s">
        <v>1764</v>
      </c>
      <c r="F131" s="19" t="s">
        <v>1544</v>
      </c>
      <c r="G131" s="19"/>
    </row>
    <row r="132" spans="1:7" ht="19.5" customHeight="1">
      <c r="A132" s="18" t="s">
        <v>1786</v>
      </c>
      <c r="B132" s="19" t="s">
        <v>1787</v>
      </c>
      <c r="C132" s="19" t="s">
        <v>1650</v>
      </c>
      <c r="D132" s="19" t="s">
        <v>1192</v>
      </c>
      <c r="E132" s="19" t="s">
        <v>1505</v>
      </c>
      <c r="F132" s="19" t="s">
        <v>1544</v>
      </c>
      <c r="G132" s="19"/>
    </row>
    <row r="133" spans="1:7" ht="19.5" customHeight="1">
      <c r="A133" s="18" t="s">
        <v>1788</v>
      </c>
      <c r="B133" s="19" t="s">
        <v>1120</v>
      </c>
      <c r="C133" s="19" t="s">
        <v>1650</v>
      </c>
      <c r="D133" s="19" t="s">
        <v>1235</v>
      </c>
      <c r="E133" s="19" t="s">
        <v>1505</v>
      </c>
      <c r="F133" s="19" t="s">
        <v>1529</v>
      </c>
      <c r="G133" s="19"/>
    </row>
    <row r="134" spans="1:7" ht="19.5" customHeight="1">
      <c r="A134" s="18" t="s">
        <v>1789</v>
      </c>
      <c r="B134" s="19" t="s">
        <v>1790</v>
      </c>
      <c r="C134" s="19" t="s">
        <v>1650</v>
      </c>
      <c r="D134" s="19" t="s">
        <v>1192</v>
      </c>
      <c r="E134" s="19" t="s">
        <v>1505</v>
      </c>
      <c r="F134" s="19" t="s">
        <v>1538</v>
      </c>
      <c r="G134" s="19"/>
    </row>
    <row r="135" spans="1:7" ht="19.5" customHeight="1">
      <c r="A135" s="18" t="s">
        <v>1791</v>
      </c>
      <c r="B135" s="19" t="s">
        <v>1193</v>
      </c>
      <c r="C135" s="19" t="s">
        <v>1650</v>
      </c>
      <c r="D135" s="19" t="s">
        <v>1192</v>
      </c>
      <c r="E135" s="19" t="s">
        <v>1505</v>
      </c>
      <c r="F135" s="19" t="s">
        <v>1538</v>
      </c>
      <c r="G135" s="19"/>
    </row>
    <row r="136" spans="1:7" ht="19.5" customHeight="1">
      <c r="A136" s="18" t="s">
        <v>1792</v>
      </c>
      <c r="B136" s="19" t="s">
        <v>987</v>
      </c>
      <c r="C136" s="19" t="s">
        <v>1650</v>
      </c>
      <c r="D136" s="19" t="s">
        <v>1192</v>
      </c>
      <c r="E136" s="19" t="s">
        <v>1505</v>
      </c>
      <c r="F136" s="19" t="s">
        <v>1538</v>
      </c>
      <c r="G136" s="19"/>
    </row>
    <row r="137" spans="1:7" ht="19.5" customHeight="1">
      <c r="A137" s="18" t="s">
        <v>1793</v>
      </c>
      <c r="B137" s="19" t="s">
        <v>1012</v>
      </c>
      <c r="C137" s="19" t="s">
        <v>1650</v>
      </c>
      <c r="D137" s="19" t="s">
        <v>1192</v>
      </c>
      <c r="E137" s="19" t="s">
        <v>1505</v>
      </c>
      <c r="F137" s="19" t="s">
        <v>1538</v>
      </c>
      <c r="G137" s="19"/>
    </row>
    <row r="138" spans="1:7" ht="19.5" customHeight="1">
      <c r="A138" s="18" t="s">
        <v>1794</v>
      </c>
      <c r="B138" s="19" t="s">
        <v>1795</v>
      </c>
      <c r="C138" s="19" t="s">
        <v>1650</v>
      </c>
      <c r="D138" s="19" t="s">
        <v>1192</v>
      </c>
      <c r="E138" s="19" t="s">
        <v>1506</v>
      </c>
      <c r="F138" s="19" t="s">
        <v>1538</v>
      </c>
      <c r="G138" s="19" t="s">
        <v>1796</v>
      </c>
    </row>
    <row r="139" spans="1:7" ht="19.5" customHeight="1">
      <c r="A139" s="18" t="s">
        <v>1797</v>
      </c>
      <c r="B139" s="19" t="s">
        <v>981</v>
      </c>
      <c r="C139" s="19" t="s">
        <v>1650</v>
      </c>
      <c r="D139" s="19" t="s">
        <v>1192</v>
      </c>
      <c r="E139" s="19" t="s">
        <v>1504</v>
      </c>
      <c r="F139" s="19" t="s">
        <v>1764</v>
      </c>
      <c r="G139" s="19"/>
    </row>
    <row r="140" spans="1:7" ht="19.5" customHeight="1">
      <c r="A140" s="18" t="s">
        <v>1798</v>
      </c>
      <c r="B140" s="19" t="s">
        <v>1799</v>
      </c>
      <c r="C140" s="19" t="s">
        <v>1650</v>
      </c>
      <c r="D140" s="19" t="s">
        <v>1192</v>
      </c>
      <c r="E140" s="19" t="s">
        <v>1504</v>
      </c>
      <c r="F140" s="19" t="s">
        <v>1764</v>
      </c>
      <c r="G140" s="19"/>
    </row>
    <row r="141" spans="1:7" ht="19.5" customHeight="1">
      <c r="A141" s="18" t="s">
        <v>1800</v>
      </c>
      <c r="B141" s="19" t="s">
        <v>1801</v>
      </c>
      <c r="C141" s="19" t="s">
        <v>1650</v>
      </c>
      <c r="D141" s="19" t="s">
        <v>1192</v>
      </c>
      <c r="E141" s="19" t="s">
        <v>1504</v>
      </c>
      <c r="F141" s="19" t="s">
        <v>1764</v>
      </c>
      <c r="G141" s="19"/>
    </row>
    <row r="142" spans="1:7" ht="19.5" customHeight="1">
      <c r="A142" s="18" t="s">
        <v>1802</v>
      </c>
      <c r="B142" s="19" t="s">
        <v>985</v>
      </c>
      <c r="C142" s="19" t="s">
        <v>1650</v>
      </c>
      <c r="D142" s="19" t="s">
        <v>1192</v>
      </c>
      <c r="E142" s="19" t="s">
        <v>1504</v>
      </c>
      <c r="F142" s="19" t="s">
        <v>1539</v>
      </c>
      <c r="G142" s="19"/>
    </row>
    <row r="143" spans="1:7" ht="19.5" customHeight="1">
      <c r="A143" s="18" t="s">
        <v>1803</v>
      </c>
      <c r="B143" s="19" t="s">
        <v>1003</v>
      </c>
      <c r="C143" s="19" t="s">
        <v>1650</v>
      </c>
      <c r="D143" s="19" t="s">
        <v>1192</v>
      </c>
      <c r="E143" s="19" t="s">
        <v>1504</v>
      </c>
      <c r="F143" s="19" t="s">
        <v>1539</v>
      </c>
      <c r="G143" s="19"/>
    </row>
    <row r="144" spans="1:7" ht="19.5" customHeight="1">
      <c r="A144" s="18" t="s">
        <v>1804</v>
      </c>
      <c r="B144" s="19" t="s">
        <v>1013</v>
      </c>
      <c r="C144" s="19" t="s">
        <v>1650</v>
      </c>
      <c r="D144" s="19" t="s">
        <v>1192</v>
      </c>
      <c r="E144" s="19" t="s">
        <v>1504</v>
      </c>
      <c r="F144" s="19" t="s">
        <v>1539</v>
      </c>
      <c r="G144" s="19"/>
    </row>
    <row r="145" spans="1:7" ht="19.5" customHeight="1">
      <c r="A145" s="18" t="s">
        <v>1805</v>
      </c>
      <c r="B145" s="19" t="s">
        <v>997</v>
      </c>
      <c r="C145" s="19" t="s">
        <v>1650</v>
      </c>
      <c r="D145" s="19" t="s">
        <v>1192</v>
      </c>
      <c r="E145" s="19" t="s">
        <v>1504</v>
      </c>
      <c r="F145" s="19" t="s">
        <v>1539</v>
      </c>
      <c r="G145" s="19"/>
    </row>
    <row r="146" spans="1:7" ht="19.5" customHeight="1">
      <c r="A146" s="18" t="s">
        <v>1806</v>
      </c>
      <c r="B146" s="19" t="s">
        <v>984</v>
      </c>
      <c r="C146" s="19" t="s">
        <v>1650</v>
      </c>
      <c r="D146" s="19" t="s">
        <v>1192</v>
      </c>
      <c r="E146" s="19" t="s">
        <v>1504</v>
      </c>
      <c r="F146" s="19" t="s">
        <v>1539</v>
      </c>
      <c r="G146" s="19"/>
    </row>
    <row r="147" spans="1:7" ht="19.5" customHeight="1">
      <c r="A147" s="18" t="s">
        <v>1807</v>
      </c>
      <c r="B147" s="19" t="s">
        <v>1128</v>
      </c>
      <c r="C147" s="19" t="s">
        <v>1650</v>
      </c>
      <c r="D147" s="19" t="s">
        <v>1192</v>
      </c>
      <c r="E147" s="19" t="s">
        <v>1504</v>
      </c>
      <c r="F147" s="19" t="s">
        <v>1538</v>
      </c>
      <c r="G147" s="19"/>
    </row>
    <row r="148" spans="1:7" ht="19.5" customHeight="1">
      <c r="A148" s="18" t="s">
        <v>1808</v>
      </c>
      <c r="B148" s="19" t="s">
        <v>1005</v>
      </c>
      <c r="C148" s="19" t="s">
        <v>1650</v>
      </c>
      <c r="D148" s="19" t="s">
        <v>1192</v>
      </c>
      <c r="E148" s="19" t="s">
        <v>1504</v>
      </c>
      <c r="F148" s="19" t="s">
        <v>1538</v>
      </c>
      <c r="G148" s="19"/>
    </row>
    <row r="149" spans="1:7" ht="19.5" customHeight="1">
      <c r="A149" s="18" t="s">
        <v>1809</v>
      </c>
      <c r="B149" s="19" t="s">
        <v>1009</v>
      </c>
      <c r="C149" s="19" t="s">
        <v>1650</v>
      </c>
      <c r="D149" s="19" t="s">
        <v>1192</v>
      </c>
      <c r="E149" s="19" t="s">
        <v>1504</v>
      </c>
      <c r="F149" s="19" t="s">
        <v>1538</v>
      </c>
      <c r="G149" s="19"/>
    </row>
    <row r="150" spans="1:7" ht="19.5" customHeight="1">
      <c r="A150" s="18" t="s">
        <v>1810</v>
      </c>
      <c r="B150" s="19" t="s">
        <v>982</v>
      </c>
      <c r="C150" s="19" t="s">
        <v>1650</v>
      </c>
      <c r="D150" s="19" t="s">
        <v>1192</v>
      </c>
      <c r="E150" s="19" t="s">
        <v>1504</v>
      </c>
      <c r="F150" s="19" t="s">
        <v>1538</v>
      </c>
      <c r="G150" s="19"/>
    </row>
    <row r="151" spans="1:7" ht="19.5" customHeight="1">
      <c r="A151" s="18" t="s">
        <v>1811</v>
      </c>
      <c r="B151" s="19" t="s">
        <v>969</v>
      </c>
      <c r="C151" s="19" t="s">
        <v>1650</v>
      </c>
      <c r="D151" s="19" t="s">
        <v>1192</v>
      </c>
      <c r="E151" s="19" t="s">
        <v>1504</v>
      </c>
      <c r="F151" s="19" t="s">
        <v>1538</v>
      </c>
      <c r="G151" s="19"/>
    </row>
    <row r="152" spans="1:7" ht="19.5" customHeight="1">
      <c r="A152" s="18" t="s">
        <v>1812</v>
      </c>
      <c r="B152" s="19" t="s">
        <v>999</v>
      </c>
      <c r="C152" s="19" t="s">
        <v>1650</v>
      </c>
      <c r="D152" s="19" t="s">
        <v>1192</v>
      </c>
      <c r="E152" s="19" t="s">
        <v>1504</v>
      </c>
      <c r="F152" s="19" t="s">
        <v>1538</v>
      </c>
      <c r="G152" s="19"/>
    </row>
    <row r="153" spans="1:7" ht="19.5" customHeight="1">
      <c r="A153" s="18" t="s">
        <v>1813</v>
      </c>
      <c r="B153" s="19" t="s">
        <v>1000</v>
      </c>
      <c r="C153" s="19" t="s">
        <v>1650</v>
      </c>
      <c r="D153" s="19" t="s">
        <v>1192</v>
      </c>
      <c r="E153" s="19" t="s">
        <v>1504</v>
      </c>
      <c r="F153" s="19" t="s">
        <v>1538</v>
      </c>
      <c r="G153" s="19"/>
    </row>
    <row r="154" spans="1:7" ht="19.5" customHeight="1">
      <c r="A154" s="18" t="s">
        <v>1814</v>
      </c>
      <c r="B154" s="19" t="s">
        <v>1275</v>
      </c>
      <c r="C154" s="19" t="s">
        <v>1650</v>
      </c>
      <c r="D154" s="19" t="s">
        <v>1192</v>
      </c>
      <c r="E154" s="19" t="s">
        <v>1504</v>
      </c>
      <c r="F154" s="19" t="s">
        <v>1538</v>
      </c>
      <c r="G154" s="19"/>
    </row>
    <row r="155" spans="1:7" ht="19.5" customHeight="1">
      <c r="A155" s="18" t="s">
        <v>1815</v>
      </c>
      <c r="B155" s="19" t="s">
        <v>1816</v>
      </c>
      <c r="C155" s="19" t="s">
        <v>1650</v>
      </c>
      <c r="D155" s="19" t="s">
        <v>1192</v>
      </c>
      <c r="E155" s="19" t="s">
        <v>1504</v>
      </c>
      <c r="F155" s="19" t="s">
        <v>1538</v>
      </c>
      <c r="G155" s="19"/>
    </row>
    <row r="156" spans="1:7" ht="19.5" customHeight="1">
      <c r="A156" s="18" t="s">
        <v>1817</v>
      </c>
      <c r="B156" s="19" t="s">
        <v>995</v>
      </c>
      <c r="C156" s="19" t="s">
        <v>1650</v>
      </c>
      <c r="D156" s="19" t="s">
        <v>1192</v>
      </c>
      <c r="E156" s="19" t="s">
        <v>1504</v>
      </c>
      <c r="F156" s="19" t="s">
        <v>1538</v>
      </c>
      <c r="G156" s="19"/>
    </row>
    <row r="157" spans="1:7" ht="19.5" customHeight="1">
      <c r="A157" s="18" t="s">
        <v>1818</v>
      </c>
      <c r="B157" s="19" t="s">
        <v>1195</v>
      </c>
      <c r="C157" s="19" t="s">
        <v>1650</v>
      </c>
      <c r="D157" s="19" t="s">
        <v>1192</v>
      </c>
      <c r="E157" s="19" t="s">
        <v>1504</v>
      </c>
      <c r="F157" s="19" t="s">
        <v>1538</v>
      </c>
      <c r="G157" s="19"/>
    </row>
    <row r="158" spans="1:7" ht="19.5" customHeight="1">
      <c r="A158" s="18" t="s">
        <v>1819</v>
      </c>
      <c r="B158" s="19" t="s">
        <v>990</v>
      </c>
      <c r="C158" s="19" t="s">
        <v>1650</v>
      </c>
      <c r="D158" s="19" t="s">
        <v>1192</v>
      </c>
      <c r="E158" s="19" t="s">
        <v>1504</v>
      </c>
      <c r="F158" s="19" t="s">
        <v>1538</v>
      </c>
      <c r="G158" s="19"/>
    </row>
    <row r="159" spans="1:7" ht="19.5" customHeight="1">
      <c r="A159" s="18" t="s">
        <v>1820</v>
      </c>
      <c r="B159" s="19" t="s">
        <v>964</v>
      </c>
      <c r="C159" s="19" t="s">
        <v>1650</v>
      </c>
      <c r="D159" s="19" t="s">
        <v>1192</v>
      </c>
      <c r="E159" s="19" t="s">
        <v>1504</v>
      </c>
      <c r="F159" s="19" t="s">
        <v>1538</v>
      </c>
      <c r="G159" s="19"/>
    </row>
    <row r="160" spans="1:7" ht="19.5" customHeight="1">
      <c r="A160" s="18" t="s">
        <v>1821</v>
      </c>
      <c r="B160" s="19" t="s">
        <v>993</v>
      </c>
      <c r="C160" s="19" t="s">
        <v>1650</v>
      </c>
      <c r="D160" s="19" t="s">
        <v>1192</v>
      </c>
      <c r="E160" s="19" t="s">
        <v>1504</v>
      </c>
      <c r="F160" s="19" t="s">
        <v>1538</v>
      </c>
      <c r="G160" s="19"/>
    </row>
    <row r="161" spans="1:7" ht="19.5" customHeight="1">
      <c r="A161" s="18" t="s">
        <v>1822</v>
      </c>
      <c r="B161" s="19" t="s">
        <v>974</v>
      </c>
      <c r="C161" s="19" t="s">
        <v>1650</v>
      </c>
      <c r="D161" s="19" t="s">
        <v>1192</v>
      </c>
      <c r="E161" s="19" t="s">
        <v>1504</v>
      </c>
      <c r="F161" s="19" t="s">
        <v>1538</v>
      </c>
      <c r="G161" s="19"/>
    </row>
    <row r="162" spans="1:7" ht="19.5" customHeight="1">
      <c r="A162" s="18" t="s">
        <v>1823</v>
      </c>
      <c r="B162" s="19" t="s">
        <v>1274</v>
      </c>
      <c r="C162" s="19" t="s">
        <v>1650</v>
      </c>
      <c r="D162" s="19" t="s">
        <v>1192</v>
      </c>
      <c r="E162" s="19" t="s">
        <v>1504</v>
      </c>
      <c r="F162" s="19" t="s">
        <v>1538</v>
      </c>
      <c r="G162" s="19"/>
    </row>
    <row r="163" spans="1:7" ht="19.5" customHeight="1">
      <c r="A163" s="18" t="s">
        <v>1824</v>
      </c>
      <c r="B163" s="19" t="s">
        <v>992</v>
      </c>
      <c r="C163" s="19" t="s">
        <v>1650</v>
      </c>
      <c r="D163" s="19" t="s">
        <v>1192</v>
      </c>
      <c r="E163" s="19" t="s">
        <v>1504</v>
      </c>
      <c r="F163" s="19" t="s">
        <v>1538</v>
      </c>
      <c r="G163" s="19"/>
    </row>
    <row r="164" spans="1:7" ht="19.5" customHeight="1">
      <c r="A164" s="18" t="s">
        <v>1825</v>
      </c>
      <c r="B164" s="20" t="s">
        <v>986</v>
      </c>
      <c r="C164" s="19" t="s">
        <v>1650</v>
      </c>
      <c r="D164" s="19" t="s">
        <v>1192</v>
      </c>
      <c r="E164" s="19" t="s">
        <v>1504</v>
      </c>
      <c r="F164" s="19" t="s">
        <v>1538</v>
      </c>
      <c r="G164" s="19"/>
    </row>
    <row r="165" spans="1:7" ht="19.5" customHeight="1">
      <c r="A165" s="18"/>
      <c r="B165" s="21" t="s">
        <v>1826</v>
      </c>
      <c r="C165" s="19"/>
      <c r="D165" s="19" t="s">
        <v>1827</v>
      </c>
      <c r="E165" s="19" t="s">
        <v>1828</v>
      </c>
      <c r="F165" s="19" t="s">
        <v>1827</v>
      </c>
      <c r="G165" s="19"/>
    </row>
    <row r="166" spans="1:7" ht="19.5" customHeight="1">
      <c r="A166" s="18" t="s">
        <v>1829</v>
      </c>
      <c r="B166" s="19" t="s">
        <v>1225</v>
      </c>
      <c r="C166" s="19" t="s">
        <v>1650</v>
      </c>
      <c r="D166" s="19" t="s">
        <v>1508</v>
      </c>
      <c r="E166" s="19" t="s">
        <v>1505</v>
      </c>
      <c r="F166" s="19" t="s">
        <v>1542</v>
      </c>
      <c r="G166" s="19"/>
    </row>
    <row r="167" spans="1:7" ht="19.5" customHeight="1">
      <c r="A167" s="18" t="s">
        <v>1830</v>
      </c>
      <c r="B167" s="19" t="s">
        <v>1831</v>
      </c>
      <c r="C167" s="19" t="s">
        <v>1650</v>
      </c>
      <c r="D167" s="19" t="s">
        <v>1508</v>
      </c>
      <c r="E167" s="19" t="s">
        <v>1505</v>
      </c>
      <c r="F167" s="19" t="s">
        <v>1544</v>
      </c>
      <c r="G167" s="19"/>
    </row>
    <row r="168" spans="1:7" ht="19.5" customHeight="1">
      <c r="A168" s="18" t="s">
        <v>1832</v>
      </c>
      <c r="B168" s="19" t="s">
        <v>949</v>
      </c>
      <c r="C168" s="19" t="s">
        <v>1650</v>
      </c>
      <c r="D168" s="19" t="s">
        <v>1508</v>
      </c>
      <c r="E168" s="19" t="s">
        <v>1505</v>
      </c>
      <c r="F168" s="19" t="s">
        <v>1544</v>
      </c>
      <c r="G168" s="19"/>
    </row>
    <row r="169" spans="1:7" ht="19.5" customHeight="1">
      <c r="A169" s="18" t="s">
        <v>1833</v>
      </c>
      <c r="B169" s="19" t="s">
        <v>989</v>
      </c>
      <c r="C169" s="19" t="s">
        <v>1650</v>
      </c>
      <c r="D169" s="19" t="s">
        <v>1508</v>
      </c>
      <c r="E169" s="19" t="s">
        <v>1505</v>
      </c>
      <c r="F169" s="19" t="s">
        <v>1544</v>
      </c>
      <c r="G169" s="19"/>
    </row>
    <row r="170" spans="1:7" ht="19.5" customHeight="1">
      <c r="A170" s="18" t="s">
        <v>1834</v>
      </c>
      <c r="B170" s="19" t="s">
        <v>1835</v>
      </c>
      <c r="C170" s="19" t="s">
        <v>1650</v>
      </c>
      <c r="D170" s="19" t="s">
        <v>1508</v>
      </c>
      <c r="E170" s="19" t="s">
        <v>1505</v>
      </c>
      <c r="F170" s="19" t="s">
        <v>1544</v>
      </c>
      <c r="G170" s="19"/>
    </row>
    <row r="171" spans="1:7" ht="19.5" customHeight="1">
      <c r="A171" s="18" t="s">
        <v>1836</v>
      </c>
      <c r="B171" s="19" t="s">
        <v>1432</v>
      </c>
      <c r="C171" s="19" t="s">
        <v>1650</v>
      </c>
      <c r="D171" s="19" t="s">
        <v>1508</v>
      </c>
      <c r="E171" s="19" t="s">
        <v>1505</v>
      </c>
      <c r="F171" s="19" t="s">
        <v>1544</v>
      </c>
      <c r="G171" s="19"/>
    </row>
    <row r="172" spans="1:7" ht="19.5" customHeight="1">
      <c r="A172" s="18" t="s">
        <v>1837</v>
      </c>
      <c r="B172" s="19" t="s">
        <v>1838</v>
      </c>
      <c r="C172" s="19" t="s">
        <v>1650</v>
      </c>
      <c r="D172" s="19" t="s">
        <v>1508</v>
      </c>
      <c r="E172" s="19" t="s">
        <v>1505</v>
      </c>
      <c r="F172" s="19" t="s">
        <v>1544</v>
      </c>
      <c r="G172" s="19"/>
    </row>
    <row r="173" spans="1:7" ht="19.5" customHeight="1">
      <c r="A173" s="18" t="s">
        <v>1839</v>
      </c>
      <c r="B173" s="19" t="s">
        <v>1840</v>
      </c>
      <c r="C173" s="19" t="s">
        <v>1650</v>
      </c>
      <c r="D173" s="19" t="s">
        <v>1508</v>
      </c>
      <c r="E173" s="19" t="s">
        <v>1505</v>
      </c>
      <c r="F173" s="19" t="s">
        <v>1544</v>
      </c>
      <c r="G173" s="19"/>
    </row>
    <row r="174" spans="1:7" ht="19.5" customHeight="1">
      <c r="A174" s="18" t="s">
        <v>1841</v>
      </c>
      <c r="B174" s="19" t="s">
        <v>1111</v>
      </c>
      <c r="C174" s="19" t="s">
        <v>1650</v>
      </c>
      <c r="D174" s="19" t="s">
        <v>1508</v>
      </c>
      <c r="E174" s="19" t="s">
        <v>1505</v>
      </c>
      <c r="F174" s="19" t="s">
        <v>1544</v>
      </c>
      <c r="G174" s="19" t="s">
        <v>1842</v>
      </c>
    </row>
    <row r="175" spans="1:7" ht="19.5" customHeight="1">
      <c r="A175" s="18" t="s">
        <v>1704</v>
      </c>
      <c r="B175" s="19" t="s">
        <v>1843</v>
      </c>
      <c r="C175" s="19" t="s">
        <v>1650</v>
      </c>
      <c r="D175" s="19" t="s">
        <v>1508</v>
      </c>
      <c r="E175" s="19" t="s">
        <v>1505</v>
      </c>
      <c r="F175" s="19" t="s">
        <v>1544</v>
      </c>
      <c r="G175" s="19"/>
    </row>
    <row r="176" spans="1:7" ht="19.5" customHeight="1">
      <c r="A176" s="18" t="s">
        <v>1844</v>
      </c>
      <c r="B176" s="19" t="s">
        <v>1845</v>
      </c>
      <c r="C176" s="19" t="s">
        <v>1650</v>
      </c>
      <c r="D176" s="19" t="s">
        <v>1508</v>
      </c>
      <c r="E176" s="19" t="s">
        <v>1505</v>
      </c>
      <c r="F176" s="19" t="s">
        <v>1544</v>
      </c>
      <c r="G176" s="19"/>
    </row>
    <row r="177" spans="1:7" ht="19.5" customHeight="1">
      <c r="A177" s="18" t="s">
        <v>1846</v>
      </c>
      <c r="B177" s="19" t="s">
        <v>1847</v>
      </c>
      <c r="C177" s="19" t="s">
        <v>1650</v>
      </c>
      <c r="D177" s="19" t="s">
        <v>1508</v>
      </c>
      <c r="E177" s="19" t="s">
        <v>1505</v>
      </c>
      <c r="F177" s="19" t="s">
        <v>1543</v>
      </c>
      <c r="G177" s="19"/>
    </row>
    <row r="178" spans="1:7" ht="19.5" customHeight="1">
      <c r="A178" s="18" t="s">
        <v>1848</v>
      </c>
      <c r="B178" s="19" t="s">
        <v>1617</v>
      </c>
      <c r="C178" s="19" t="s">
        <v>1650</v>
      </c>
      <c r="D178" s="19" t="s">
        <v>1508</v>
      </c>
      <c r="E178" s="19" t="s">
        <v>1505</v>
      </c>
      <c r="F178" s="19" t="s">
        <v>1541</v>
      </c>
      <c r="G178" s="19"/>
    </row>
    <row r="179" spans="1:7" ht="19.5" customHeight="1">
      <c r="A179" s="18" t="s">
        <v>1849</v>
      </c>
      <c r="B179" s="19" t="s">
        <v>1618</v>
      </c>
      <c r="C179" s="19" t="s">
        <v>1650</v>
      </c>
      <c r="D179" s="19" t="s">
        <v>1508</v>
      </c>
      <c r="E179" s="19" t="s">
        <v>1505</v>
      </c>
      <c r="F179" s="19" t="s">
        <v>1541</v>
      </c>
      <c r="G179" s="19"/>
    </row>
    <row r="180" spans="1:7" ht="19.5" customHeight="1">
      <c r="A180" s="18" t="s">
        <v>1850</v>
      </c>
      <c r="B180" s="20" t="s">
        <v>1851</v>
      </c>
      <c r="C180" s="19" t="s">
        <v>1650</v>
      </c>
      <c r="D180" s="19" t="s">
        <v>1508</v>
      </c>
      <c r="E180" s="19" t="s">
        <v>1505</v>
      </c>
      <c r="F180" s="19" t="s">
        <v>1543</v>
      </c>
      <c r="G180" s="19"/>
    </row>
    <row r="181" spans="1:7" ht="19.5" customHeight="1">
      <c r="A181" s="18" t="s">
        <v>1852</v>
      </c>
      <c r="B181" s="20" t="s">
        <v>1853</v>
      </c>
      <c r="C181" s="19" t="s">
        <v>1650</v>
      </c>
      <c r="D181" s="19" t="s">
        <v>1508</v>
      </c>
      <c r="E181" s="19" t="s">
        <v>1505</v>
      </c>
      <c r="F181" s="19" t="s">
        <v>1540</v>
      </c>
      <c r="G181" s="19"/>
    </row>
    <row r="182" spans="1:7" ht="19.5" customHeight="1">
      <c r="A182" s="18" t="s">
        <v>1854</v>
      </c>
      <c r="B182" s="20" t="s">
        <v>1619</v>
      </c>
      <c r="C182" s="19" t="s">
        <v>1650</v>
      </c>
      <c r="D182" s="19" t="s">
        <v>1508</v>
      </c>
      <c r="E182" s="19" t="s">
        <v>1505</v>
      </c>
      <c r="F182" s="19" t="s">
        <v>1541</v>
      </c>
      <c r="G182" s="19"/>
    </row>
    <row r="183" spans="1:7" ht="19.5" customHeight="1">
      <c r="A183" s="18" t="s">
        <v>1855</v>
      </c>
      <c r="B183" s="19" t="s">
        <v>1092</v>
      </c>
      <c r="C183" s="19" t="s">
        <v>1650</v>
      </c>
      <c r="D183" s="19" t="s">
        <v>1508</v>
      </c>
      <c r="E183" s="19" t="s">
        <v>1506</v>
      </c>
      <c r="F183" s="19" t="s">
        <v>1544</v>
      </c>
      <c r="G183" s="19" t="s">
        <v>1796</v>
      </c>
    </row>
    <row r="184" spans="1:7" ht="19.5" customHeight="1">
      <c r="A184" s="18" t="s">
        <v>1856</v>
      </c>
      <c r="B184" s="19" t="s">
        <v>1152</v>
      </c>
      <c r="C184" s="19" t="s">
        <v>1650</v>
      </c>
      <c r="D184" s="19" t="s">
        <v>1508</v>
      </c>
      <c r="E184" s="19" t="s">
        <v>1506</v>
      </c>
      <c r="F184" s="19" t="s">
        <v>1544</v>
      </c>
      <c r="G184" s="19"/>
    </row>
    <row r="185" spans="1:7" ht="19.5" customHeight="1">
      <c r="A185" s="18" t="s">
        <v>1857</v>
      </c>
      <c r="B185" s="19" t="s">
        <v>1007</v>
      </c>
      <c r="C185" s="19" t="s">
        <v>1650</v>
      </c>
      <c r="D185" s="19" t="s">
        <v>1508</v>
      </c>
      <c r="E185" s="19" t="s">
        <v>1506</v>
      </c>
      <c r="F185" s="19" t="s">
        <v>1544</v>
      </c>
      <c r="G185" s="19" t="s">
        <v>1796</v>
      </c>
    </row>
    <row r="186" spans="1:7" ht="19.5" customHeight="1">
      <c r="A186" s="18" t="s">
        <v>1858</v>
      </c>
      <c r="B186" s="19" t="s">
        <v>1859</v>
      </c>
      <c r="C186" s="19" t="s">
        <v>1650</v>
      </c>
      <c r="D186" s="19" t="s">
        <v>1508</v>
      </c>
      <c r="E186" s="19" t="s">
        <v>1506</v>
      </c>
      <c r="F186" s="19" t="s">
        <v>1544</v>
      </c>
      <c r="G186" s="19"/>
    </row>
    <row r="187" spans="1:7" ht="19.5" customHeight="1">
      <c r="A187" s="18" t="s">
        <v>1860</v>
      </c>
      <c r="B187" s="19" t="s">
        <v>1861</v>
      </c>
      <c r="C187" s="19" t="s">
        <v>1650</v>
      </c>
      <c r="D187" s="19" t="s">
        <v>1508</v>
      </c>
      <c r="E187" s="19" t="s">
        <v>1506</v>
      </c>
      <c r="F187" s="19" t="s">
        <v>1544</v>
      </c>
      <c r="G187" s="19"/>
    </row>
    <row r="188" spans="1:7" ht="19.5" customHeight="1">
      <c r="A188" s="18" t="s">
        <v>1862</v>
      </c>
      <c r="B188" s="19" t="s">
        <v>1863</v>
      </c>
      <c r="C188" s="19" t="s">
        <v>1650</v>
      </c>
      <c r="D188" s="19" t="s">
        <v>1508</v>
      </c>
      <c r="E188" s="19" t="s">
        <v>1506</v>
      </c>
      <c r="F188" s="19" t="s">
        <v>1544</v>
      </c>
      <c r="G188" s="19"/>
    </row>
    <row r="189" spans="1:7" ht="19.5" customHeight="1">
      <c r="A189" s="18" t="s">
        <v>1864</v>
      </c>
      <c r="B189" s="19" t="s">
        <v>1865</v>
      </c>
      <c r="C189" s="19" t="s">
        <v>1650</v>
      </c>
      <c r="D189" s="19" t="s">
        <v>1508</v>
      </c>
      <c r="E189" s="19" t="s">
        <v>1506</v>
      </c>
      <c r="F189" s="19" t="s">
        <v>1544</v>
      </c>
      <c r="G189" s="19"/>
    </row>
    <row r="190" spans="1:7" ht="19.5" customHeight="1">
      <c r="A190" s="18" t="s">
        <v>1866</v>
      </c>
      <c r="B190" s="19" t="s">
        <v>1867</v>
      </c>
      <c r="C190" s="19" t="s">
        <v>1650</v>
      </c>
      <c r="D190" s="19" t="s">
        <v>1508</v>
      </c>
      <c r="E190" s="19" t="s">
        <v>1506</v>
      </c>
      <c r="F190" s="19" t="s">
        <v>1544</v>
      </c>
      <c r="G190" s="19"/>
    </row>
    <row r="191" spans="1:7" ht="19.5" customHeight="1">
      <c r="A191" s="18" t="s">
        <v>1868</v>
      </c>
      <c r="B191" s="19" t="s">
        <v>1869</v>
      </c>
      <c r="C191" s="19" t="s">
        <v>1650</v>
      </c>
      <c r="D191" s="19" t="s">
        <v>1508</v>
      </c>
      <c r="E191" s="19" t="s">
        <v>1506</v>
      </c>
      <c r="F191" s="19" t="s">
        <v>1544</v>
      </c>
      <c r="G191" s="19"/>
    </row>
    <row r="192" spans="1:7" ht="19.5" customHeight="1">
      <c r="A192" s="18" t="s">
        <v>1870</v>
      </c>
      <c r="B192" s="19" t="s">
        <v>1871</v>
      </c>
      <c r="C192" s="19" t="s">
        <v>1650</v>
      </c>
      <c r="D192" s="19" t="s">
        <v>1508</v>
      </c>
      <c r="E192" s="19" t="s">
        <v>1506</v>
      </c>
      <c r="F192" s="19" t="s">
        <v>1544</v>
      </c>
      <c r="G192" s="19"/>
    </row>
    <row r="193" spans="1:7" ht="19.5" customHeight="1">
      <c r="A193" s="18" t="s">
        <v>1872</v>
      </c>
      <c r="B193" s="19" t="s">
        <v>1873</v>
      </c>
      <c r="C193" s="19" t="s">
        <v>1650</v>
      </c>
      <c r="D193" s="19" t="s">
        <v>1508</v>
      </c>
      <c r="E193" s="19" t="s">
        <v>1506</v>
      </c>
      <c r="F193" s="19" t="s">
        <v>1544</v>
      </c>
      <c r="G193" s="19"/>
    </row>
    <row r="194" spans="1:7" ht="19.5" customHeight="1">
      <c r="A194" s="18" t="s">
        <v>1874</v>
      </c>
      <c r="B194" s="19" t="s">
        <v>1875</v>
      </c>
      <c r="C194" s="19" t="s">
        <v>1650</v>
      </c>
      <c r="D194" s="19" t="s">
        <v>1508</v>
      </c>
      <c r="E194" s="19" t="s">
        <v>1506</v>
      </c>
      <c r="F194" s="19" t="s">
        <v>1544</v>
      </c>
      <c r="G194" s="19"/>
    </row>
    <row r="195" spans="1:7" ht="19.5" customHeight="1">
      <c r="A195" s="18" t="s">
        <v>1876</v>
      </c>
      <c r="B195" s="19" t="s">
        <v>1877</v>
      </c>
      <c r="C195" s="19" t="s">
        <v>1650</v>
      </c>
      <c r="D195" s="19" t="s">
        <v>1508</v>
      </c>
      <c r="E195" s="19" t="s">
        <v>1506</v>
      </c>
      <c r="F195" s="19" t="s">
        <v>1544</v>
      </c>
      <c r="G195" s="19"/>
    </row>
    <row r="196" spans="1:7" ht="19.5" customHeight="1">
      <c r="A196" s="18" t="s">
        <v>1878</v>
      </c>
      <c r="B196" s="19" t="s">
        <v>1879</v>
      </c>
      <c r="C196" s="19" t="s">
        <v>1650</v>
      </c>
      <c r="D196" s="19" t="s">
        <v>1508</v>
      </c>
      <c r="E196" s="19" t="s">
        <v>1506</v>
      </c>
      <c r="F196" s="19" t="s">
        <v>1544</v>
      </c>
      <c r="G196" s="19"/>
    </row>
    <row r="197" spans="1:7" ht="19.5" customHeight="1">
      <c r="A197" s="18" t="s">
        <v>1880</v>
      </c>
      <c r="B197" s="19" t="s">
        <v>1622</v>
      </c>
      <c r="C197" s="19" t="s">
        <v>1650</v>
      </c>
      <c r="D197" s="19" t="s">
        <v>1508</v>
      </c>
      <c r="E197" s="19" t="s">
        <v>1504</v>
      </c>
      <c r="F197" s="19" t="s">
        <v>1543</v>
      </c>
      <c r="G197" s="19"/>
    </row>
    <row r="198" spans="1:7" ht="19.5" customHeight="1">
      <c r="A198" s="18" t="s">
        <v>1881</v>
      </c>
      <c r="B198" s="19" t="s">
        <v>1882</v>
      </c>
      <c r="C198" s="19" t="s">
        <v>1650</v>
      </c>
      <c r="D198" s="19" t="s">
        <v>1508</v>
      </c>
      <c r="E198" s="19" t="s">
        <v>1506</v>
      </c>
      <c r="F198" s="19" t="s">
        <v>1541</v>
      </c>
      <c r="G198" s="19"/>
    </row>
    <row r="199" spans="1:7" ht="19.5" customHeight="1">
      <c r="A199" s="18" t="s">
        <v>1883</v>
      </c>
      <c r="B199" s="19" t="s">
        <v>1342</v>
      </c>
      <c r="C199" s="19" t="s">
        <v>1650</v>
      </c>
      <c r="D199" s="19" t="s">
        <v>1508</v>
      </c>
      <c r="E199" s="19" t="s">
        <v>1506</v>
      </c>
      <c r="F199" s="19" t="s">
        <v>1541</v>
      </c>
      <c r="G199" s="19"/>
    </row>
    <row r="200" spans="1:7" ht="19.5" customHeight="1">
      <c r="A200" s="18" t="s">
        <v>1884</v>
      </c>
      <c r="B200" s="19" t="s">
        <v>1611</v>
      </c>
      <c r="C200" s="19" t="s">
        <v>1650</v>
      </c>
      <c r="D200" s="19" t="s">
        <v>1508</v>
      </c>
      <c r="E200" s="19" t="s">
        <v>1506</v>
      </c>
      <c r="F200" s="19" t="s">
        <v>1540</v>
      </c>
      <c r="G200" s="19"/>
    </row>
    <row r="201" spans="1:7" ht="19.5" customHeight="1">
      <c r="A201" s="18">
        <v>2015028</v>
      </c>
      <c r="B201" s="20" t="s">
        <v>1612</v>
      </c>
      <c r="C201" s="19" t="s">
        <v>1650</v>
      </c>
      <c r="D201" s="19" t="s">
        <v>1508</v>
      </c>
      <c r="E201" s="19" t="s">
        <v>1506</v>
      </c>
      <c r="F201" s="19" t="s">
        <v>1540</v>
      </c>
      <c r="G201" s="19"/>
    </row>
    <row r="202" spans="1:7" ht="19.5" customHeight="1">
      <c r="A202" s="18" t="s">
        <v>1885</v>
      </c>
      <c r="B202" s="20" t="s">
        <v>1886</v>
      </c>
      <c r="C202" s="19" t="s">
        <v>1650</v>
      </c>
      <c r="D202" s="19" t="s">
        <v>1508</v>
      </c>
      <c r="E202" s="19" t="s">
        <v>1506</v>
      </c>
      <c r="F202" s="19" t="s">
        <v>1544</v>
      </c>
      <c r="G202" s="19"/>
    </row>
    <row r="203" spans="1:7" ht="19.5" customHeight="1">
      <c r="A203" s="18" t="s">
        <v>1887</v>
      </c>
      <c r="B203" s="20" t="s">
        <v>1148</v>
      </c>
      <c r="C203" s="19" t="s">
        <v>1650</v>
      </c>
      <c r="D203" s="19" t="s">
        <v>1508</v>
      </c>
      <c r="E203" s="19" t="s">
        <v>1505</v>
      </c>
      <c r="F203" s="19" t="s">
        <v>1544</v>
      </c>
      <c r="G203" s="19"/>
    </row>
    <row r="204" spans="1:7" ht="19.5" customHeight="1">
      <c r="A204" s="18" t="s">
        <v>1888</v>
      </c>
      <c r="B204" s="20" t="s">
        <v>1889</v>
      </c>
      <c r="C204" s="19" t="s">
        <v>1650</v>
      </c>
      <c r="D204" s="19" t="s">
        <v>1508</v>
      </c>
      <c r="E204" s="19" t="s">
        <v>1506</v>
      </c>
      <c r="F204" s="19" t="s">
        <v>1544</v>
      </c>
      <c r="G204" s="19"/>
    </row>
    <row r="205" spans="1:7" ht="19.5" customHeight="1">
      <c r="A205" s="18" t="s">
        <v>1890</v>
      </c>
      <c r="B205" s="19" t="s">
        <v>1136</v>
      </c>
      <c r="C205" s="19" t="s">
        <v>1650</v>
      </c>
      <c r="D205" s="19" t="s">
        <v>1508</v>
      </c>
      <c r="E205" s="19" t="s">
        <v>1504</v>
      </c>
      <c r="F205" s="19" t="s">
        <v>1542</v>
      </c>
      <c r="G205" s="19"/>
    </row>
    <row r="206" spans="1:7" ht="19.5" customHeight="1">
      <c r="A206" s="18" t="s">
        <v>1891</v>
      </c>
      <c r="B206" s="19" t="s">
        <v>1226</v>
      </c>
      <c r="C206" s="19" t="s">
        <v>1650</v>
      </c>
      <c r="D206" s="19" t="s">
        <v>1508</v>
      </c>
      <c r="E206" s="19" t="s">
        <v>1504</v>
      </c>
      <c r="F206" s="19" t="s">
        <v>1542</v>
      </c>
      <c r="G206" s="19"/>
    </row>
    <row r="207" spans="1:7" ht="19.5" customHeight="1">
      <c r="A207" s="18" t="s">
        <v>1892</v>
      </c>
      <c r="B207" s="19" t="s">
        <v>1222</v>
      </c>
      <c r="C207" s="19" t="s">
        <v>1650</v>
      </c>
      <c r="D207" s="19" t="s">
        <v>1508</v>
      </c>
      <c r="E207" s="19" t="s">
        <v>1504</v>
      </c>
      <c r="F207" s="19" t="s">
        <v>1542</v>
      </c>
      <c r="G207" s="19"/>
    </row>
    <row r="208" spans="1:7" ht="19.5" customHeight="1">
      <c r="A208" s="18" t="s">
        <v>1893</v>
      </c>
      <c r="B208" s="19" t="s">
        <v>1894</v>
      </c>
      <c r="C208" s="19" t="s">
        <v>1650</v>
      </c>
      <c r="D208" s="19" t="s">
        <v>1510</v>
      </c>
      <c r="E208" s="19" t="s">
        <v>1506</v>
      </c>
      <c r="F208" s="19" t="s">
        <v>1552</v>
      </c>
      <c r="G208" s="19"/>
    </row>
    <row r="209" spans="1:7" ht="19.5" customHeight="1">
      <c r="A209" s="18" t="s">
        <v>1895</v>
      </c>
      <c r="B209" s="19" t="s">
        <v>1332</v>
      </c>
      <c r="C209" s="19" t="s">
        <v>1650</v>
      </c>
      <c r="D209" s="19" t="s">
        <v>1508</v>
      </c>
      <c r="E209" s="19" t="s">
        <v>1504</v>
      </c>
      <c r="F209" s="19" t="s">
        <v>1542</v>
      </c>
      <c r="G209" s="19"/>
    </row>
    <row r="210" spans="1:7" ht="19.5" customHeight="1">
      <c r="A210" s="18" t="s">
        <v>1896</v>
      </c>
      <c r="B210" s="19" t="s">
        <v>1105</v>
      </c>
      <c r="C210" s="19" t="s">
        <v>1650</v>
      </c>
      <c r="D210" s="19" t="s">
        <v>1508</v>
      </c>
      <c r="E210" s="19" t="s">
        <v>1504</v>
      </c>
      <c r="F210" s="19" t="s">
        <v>1542</v>
      </c>
      <c r="G210" s="19"/>
    </row>
    <row r="211" spans="1:7" ht="19.5" customHeight="1">
      <c r="A211" s="18" t="s">
        <v>1897</v>
      </c>
      <c r="B211" s="19" t="s">
        <v>1224</v>
      </c>
      <c r="C211" s="19" t="s">
        <v>1650</v>
      </c>
      <c r="D211" s="19" t="s">
        <v>1508</v>
      </c>
      <c r="E211" s="19" t="s">
        <v>1504</v>
      </c>
      <c r="F211" s="19" t="s">
        <v>1542</v>
      </c>
      <c r="G211" s="19"/>
    </row>
    <row r="212" spans="1:7" ht="19.5" customHeight="1">
      <c r="A212" s="18" t="s">
        <v>1898</v>
      </c>
      <c r="B212" s="19" t="s">
        <v>1058</v>
      </c>
      <c r="C212" s="19" t="s">
        <v>1650</v>
      </c>
      <c r="D212" s="19" t="s">
        <v>1508</v>
      </c>
      <c r="E212" s="19" t="s">
        <v>1506</v>
      </c>
      <c r="F212" s="19" t="s">
        <v>1542</v>
      </c>
      <c r="G212" s="19"/>
    </row>
    <row r="213" spans="1:7" ht="19.5" customHeight="1">
      <c r="A213" s="18" t="s">
        <v>1899</v>
      </c>
      <c r="B213" s="19" t="s">
        <v>1229</v>
      </c>
      <c r="C213" s="19" t="s">
        <v>1650</v>
      </c>
      <c r="D213" s="19" t="s">
        <v>1508</v>
      </c>
      <c r="E213" s="19" t="s">
        <v>1504</v>
      </c>
      <c r="F213" s="19" t="s">
        <v>1542</v>
      </c>
      <c r="G213" s="19"/>
    </row>
    <row r="214" spans="1:7" ht="19.5" customHeight="1">
      <c r="A214" s="18" t="s">
        <v>1900</v>
      </c>
      <c r="B214" s="19" t="s">
        <v>1188</v>
      </c>
      <c r="C214" s="19" t="s">
        <v>1650</v>
      </c>
      <c r="D214" s="19" t="s">
        <v>1508</v>
      </c>
      <c r="E214" s="19" t="s">
        <v>1504</v>
      </c>
      <c r="F214" s="19" t="s">
        <v>1542</v>
      </c>
      <c r="G214" s="19"/>
    </row>
    <row r="215" spans="1:7" ht="19.5" customHeight="1">
      <c r="A215" s="18" t="s">
        <v>1901</v>
      </c>
      <c r="B215" s="19" t="s">
        <v>1902</v>
      </c>
      <c r="C215" s="19" t="s">
        <v>1650</v>
      </c>
      <c r="D215" s="19" t="s">
        <v>1508</v>
      </c>
      <c r="E215" s="19" t="s">
        <v>1506</v>
      </c>
      <c r="F215" s="19" t="s">
        <v>1544</v>
      </c>
      <c r="G215" s="19"/>
    </row>
    <row r="216" spans="1:7" ht="19.5" customHeight="1">
      <c r="A216" s="18" t="s">
        <v>1903</v>
      </c>
      <c r="B216" s="19" t="s">
        <v>1626</v>
      </c>
      <c r="C216" s="19" t="s">
        <v>1650</v>
      </c>
      <c r="D216" s="19" t="s">
        <v>1508</v>
      </c>
      <c r="E216" s="19" t="s">
        <v>1504</v>
      </c>
      <c r="F216" s="19" t="s">
        <v>1544</v>
      </c>
      <c r="G216" s="19"/>
    </row>
    <row r="217" spans="1:7" ht="19.5" customHeight="1">
      <c r="A217" s="18" t="s">
        <v>1904</v>
      </c>
      <c r="B217" s="19" t="s">
        <v>1631</v>
      </c>
      <c r="C217" s="19" t="s">
        <v>1650</v>
      </c>
      <c r="D217" s="19" t="s">
        <v>1508</v>
      </c>
      <c r="E217" s="19" t="s">
        <v>1504</v>
      </c>
      <c r="F217" s="19" t="s">
        <v>1544</v>
      </c>
      <c r="G217" s="19"/>
    </row>
    <row r="218" spans="1:7" ht="19.5" customHeight="1">
      <c r="A218" s="18" t="s">
        <v>1905</v>
      </c>
      <c r="B218" s="19" t="s">
        <v>1627</v>
      </c>
      <c r="C218" s="19" t="s">
        <v>1650</v>
      </c>
      <c r="D218" s="19" t="s">
        <v>1508</v>
      </c>
      <c r="E218" s="19" t="s">
        <v>1504</v>
      </c>
      <c r="F218" s="19" t="s">
        <v>1544</v>
      </c>
      <c r="G218" s="19"/>
    </row>
    <row r="219" spans="1:7" ht="19.5" customHeight="1">
      <c r="A219" s="18" t="s">
        <v>1906</v>
      </c>
      <c r="B219" s="19" t="s">
        <v>1628</v>
      </c>
      <c r="C219" s="19" t="s">
        <v>1650</v>
      </c>
      <c r="D219" s="19" t="s">
        <v>1508</v>
      </c>
      <c r="E219" s="19" t="s">
        <v>1504</v>
      </c>
      <c r="F219" s="19" t="s">
        <v>1544</v>
      </c>
      <c r="G219" s="19"/>
    </row>
    <row r="220" spans="1:7" ht="19.5" customHeight="1">
      <c r="A220" s="18" t="s">
        <v>1907</v>
      </c>
      <c r="B220" s="19" t="s">
        <v>1629</v>
      </c>
      <c r="C220" s="19" t="s">
        <v>1650</v>
      </c>
      <c r="D220" s="19" t="s">
        <v>1508</v>
      </c>
      <c r="E220" s="19" t="s">
        <v>1504</v>
      </c>
      <c r="F220" s="19" t="s">
        <v>1544</v>
      </c>
      <c r="G220" s="19"/>
    </row>
    <row r="221" spans="1:7" ht="19.5" customHeight="1">
      <c r="A221" s="18" t="s">
        <v>1908</v>
      </c>
      <c r="B221" s="19" t="s">
        <v>1096</v>
      </c>
      <c r="C221" s="19" t="s">
        <v>1650</v>
      </c>
      <c r="D221" s="19" t="s">
        <v>1508</v>
      </c>
      <c r="E221" s="19" t="s">
        <v>1504</v>
      </c>
      <c r="F221" s="19" t="s">
        <v>1544</v>
      </c>
      <c r="G221" s="19"/>
    </row>
    <row r="222" spans="1:7" ht="19.5" customHeight="1">
      <c r="A222" s="18" t="s">
        <v>1909</v>
      </c>
      <c r="B222" s="19" t="s">
        <v>1910</v>
      </c>
      <c r="C222" s="19" t="s">
        <v>1650</v>
      </c>
      <c r="D222" s="19" t="s">
        <v>1508</v>
      </c>
      <c r="E222" s="19" t="s">
        <v>1504</v>
      </c>
      <c r="F222" s="19" t="s">
        <v>1544</v>
      </c>
      <c r="G222" s="19"/>
    </row>
    <row r="223" spans="1:7" ht="19.5" customHeight="1">
      <c r="A223" s="18" t="s">
        <v>1911</v>
      </c>
      <c r="B223" s="19" t="s">
        <v>1625</v>
      </c>
      <c r="C223" s="19" t="s">
        <v>1650</v>
      </c>
      <c r="D223" s="19" t="s">
        <v>1508</v>
      </c>
      <c r="E223" s="19" t="s">
        <v>1504</v>
      </c>
      <c r="F223" s="19" t="s">
        <v>1544</v>
      </c>
      <c r="G223" s="19"/>
    </row>
    <row r="224" spans="1:7" ht="19.5" customHeight="1">
      <c r="A224" s="18" t="s">
        <v>1912</v>
      </c>
      <c r="B224" s="19" t="s">
        <v>1624</v>
      </c>
      <c r="C224" s="19" t="s">
        <v>1650</v>
      </c>
      <c r="D224" s="19" t="s">
        <v>1508</v>
      </c>
      <c r="E224" s="19" t="s">
        <v>1504</v>
      </c>
      <c r="F224" s="19" t="s">
        <v>1544</v>
      </c>
      <c r="G224" s="19"/>
    </row>
    <row r="225" spans="1:7" ht="19.5" customHeight="1">
      <c r="A225" s="18" t="s">
        <v>1913</v>
      </c>
      <c r="B225" s="19" t="s">
        <v>1630</v>
      </c>
      <c r="C225" s="19" t="s">
        <v>1650</v>
      </c>
      <c r="D225" s="19" t="s">
        <v>1508</v>
      </c>
      <c r="E225" s="19" t="s">
        <v>1504</v>
      </c>
      <c r="F225" s="19" t="s">
        <v>1544</v>
      </c>
      <c r="G225" s="19"/>
    </row>
    <row r="226" spans="1:7" ht="19.5" customHeight="1">
      <c r="A226" s="18" t="s">
        <v>1914</v>
      </c>
      <c r="B226" s="19" t="s">
        <v>1621</v>
      </c>
      <c r="C226" s="19" t="s">
        <v>1650</v>
      </c>
      <c r="D226" s="19" t="s">
        <v>1508</v>
      </c>
      <c r="E226" s="19" t="s">
        <v>1504</v>
      </c>
      <c r="F226" s="19" t="s">
        <v>1543</v>
      </c>
      <c r="G226" s="19"/>
    </row>
    <row r="227" spans="1:7" ht="19.5" customHeight="1">
      <c r="A227" s="18" t="s">
        <v>1915</v>
      </c>
      <c r="B227" s="19" t="s">
        <v>1623</v>
      </c>
      <c r="C227" s="19" t="s">
        <v>1650</v>
      </c>
      <c r="D227" s="19" t="s">
        <v>1508</v>
      </c>
      <c r="E227" s="19" t="s">
        <v>1504</v>
      </c>
      <c r="F227" s="19" t="s">
        <v>1543</v>
      </c>
      <c r="G227" s="19"/>
    </row>
    <row r="228" spans="1:7" ht="19.5" customHeight="1">
      <c r="A228" s="18" t="s">
        <v>1916</v>
      </c>
      <c r="B228" s="19" t="s">
        <v>1620</v>
      </c>
      <c r="C228" s="19" t="s">
        <v>1650</v>
      </c>
      <c r="D228" s="19" t="s">
        <v>1508</v>
      </c>
      <c r="E228" s="19" t="s">
        <v>1504</v>
      </c>
      <c r="F228" s="19" t="s">
        <v>1543</v>
      </c>
      <c r="G228" s="19"/>
    </row>
    <row r="229" spans="1:7" ht="19.5" customHeight="1">
      <c r="A229" s="18" t="s">
        <v>1917</v>
      </c>
      <c r="B229" s="19" t="s">
        <v>1340</v>
      </c>
      <c r="C229" s="19" t="s">
        <v>1650</v>
      </c>
      <c r="D229" s="19" t="s">
        <v>1508</v>
      </c>
      <c r="E229" s="19" t="s">
        <v>1504</v>
      </c>
      <c r="F229" s="19" t="s">
        <v>1541</v>
      </c>
      <c r="G229" s="19"/>
    </row>
    <row r="230" spans="1:7" ht="19.5" customHeight="1">
      <c r="A230" s="18" t="s">
        <v>1918</v>
      </c>
      <c r="B230" s="19" t="s">
        <v>1614</v>
      </c>
      <c r="C230" s="19" t="s">
        <v>1650</v>
      </c>
      <c r="D230" s="19" t="s">
        <v>1508</v>
      </c>
      <c r="E230" s="19" t="s">
        <v>1504</v>
      </c>
      <c r="F230" s="19" t="s">
        <v>1541</v>
      </c>
      <c r="G230" s="19"/>
    </row>
    <row r="231" spans="1:7" ht="19.5" customHeight="1">
      <c r="A231" s="18" t="s">
        <v>1919</v>
      </c>
      <c r="B231" s="19" t="s">
        <v>1616</v>
      </c>
      <c r="C231" s="19" t="s">
        <v>1650</v>
      </c>
      <c r="D231" s="19" t="s">
        <v>1508</v>
      </c>
      <c r="E231" s="19" t="s">
        <v>1504</v>
      </c>
      <c r="F231" s="19" t="s">
        <v>1541</v>
      </c>
      <c r="G231" s="19"/>
    </row>
    <row r="232" spans="1:7" ht="19.5" customHeight="1">
      <c r="A232" s="18" t="s">
        <v>1920</v>
      </c>
      <c r="B232" s="19" t="s">
        <v>1344</v>
      </c>
      <c r="C232" s="19" t="s">
        <v>1650</v>
      </c>
      <c r="D232" s="19" t="s">
        <v>1508</v>
      </c>
      <c r="E232" s="19" t="s">
        <v>1504</v>
      </c>
      <c r="F232" s="19" t="s">
        <v>1541</v>
      </c>
      <c r="G232" s="19"/>
    </row>
    <row r="233" spans="1:7" ht="19.5" customHeight="1">
      <c r="A233" s="18" t="s">
        <v>1921</v>
      </c>
      <c r="B233" s="19" t="s">
        <v>1615</v>
      </c>
      <c r="C233" s="19" t="s">
        <v>1650</v>
      </c>
      <c r="D233" s="19" t="s">
        <v>1508</v>
      </c>
      <c r="E233" s="19" t="s">
        <v>1504</v>
      </c>
      <c r="F233" s="19" t="s">
        <v>1541</v>
      </c>
      <c r="G233" s="19"/>
    </row>
    <row r="234" spans="1:7" ht="19.5" customHeight="1">
      <c r="A234" s="18" t="s">
        <v>1922</v>
      </c>
      <c r="B234" s="19" t="s">
        <v>1346</v>
      </c>
      <c r="C234" s="19" t="s">
        <v>1650</v>
      </c>
      <c r="D234" s="19" t="s">
        <v>1508</v>
      </c>
      <c r="E234" s="19" t="s">
        <v>1504</v>
      </c>
      <c r="F234" s="19" t="s">
        <v>1541</v>
      </c>
      <c r="G234" s="19"/>
    </row>
    <row r="235" spans="1:7" ht="19.5" customHeight="1">
      <c r="A235" s="18" t="s">
        <v>1923</v>
      </c>
      <c r="B235" s="19" t="s">
        <v>1348</v>
      </c>
      <c r="C235" s="19" t="s">
        <v>1650</v>
      </c>
      <c r="D235" s="19" t="s">
        <v>1508</v>
      </c>
      <c r="E235" s="19" t="s">
        <v>1504</v>
      </c>
      <c r="F235" s="19" t="s">
        <v>1541</v>
      </c>
      <c r="G235" s="19"/>
    </row>
    <row r="236" spans="1:7" ht="19.5" customHeight="1">
      <c r="A236" s="18" t="s">
        <v>1924</v>
      </c>
      <c r="B236" s="19" t="s">
        <v>1350</v>
      </c>
      <c r="C236" s="19" t="s">
        <v>1650</v>
      </c>
      <c r="D236" s="19" t="s">
        <v>1508</v>
      </c>
      <c r="E236" s="19" t="s">
        <v>1504</v>
      </c>
      <c r="F236" s="19" t="s">
        <v>1541</v>
      </c>
      <c r="G236" s="19"/>
    </row>
    <row r="237" spans="1:7" ht="19.5" customHeight="1">
      <c r="A237" s="18" t="s">
        <v>1925</v>
      </c>
      <c r="B237" s="19" t="s">
        <v>1068</v>
      </c>
      <c r="C237" s="19" t="s">
        <v>1650</v>
      </c>
      <c r="D237" s="19" t="s">
        <v>1508</v>
      </c>
      <c r="E237" s="19" t="s">
        <v>1504</v>
      </c>
      <c r="F237" s="19" t="s">
        <v>1540</v>
      </c>
      <c r="G237" s="19"/>
    </row>
    <row r="238" spans="1:7" ht="19.5" customHeight="1">
      <c r="A238" s="18" t="s">
        <v>1926</v>
      </c>
      <c r="B238" s="19" t="s">
        <v>1600</v>
      </c>
      <c r="C238" s="19" t="s">
        <v>1650</v>
      </c>
      <c r="D238" s="19" t="s">
        <v>1508</v>
      </c>
      <c r="E238" s="19" t="s">
        <v>1504</v>
      </c>
      <c r="F238" s="19" t="s">
        <v>1540</v>
      </c>
      <c r="G238" s="19"/>
    </row>
    <row r="239" spans="1:7" ht="19.5" customHeight="1">
      <c r="A239" s="18" t="s">
        <v>1927</v>
      </c>
      <c r="B239" s="19" t="s">
        <v>1609</v>
      </c>
      <c r="C239" s="19" t="s">
        <v>1650</v>
      </c>
      <c r="D239" s="19" t="s">
        <v>1508</v>
      </c>
      <c r="E239" s="19" t="s">
        <v>1504</v>
      </c>
      <c r="F239" s="19" t="s">
        <v>1540</v>
      </c>
      <c r="G239" s="19"/>
    </row>
    <row r="240" spans="1:7" ht="19.5" customHeight="1">
      <c r="A240" s="18" t="s">
        <v>1928</v>
      </c>
      <c r="B240" s="19" t="s">
        <v>1601</v>
      </c>
      <c r="C240" s="19" t="s">
        <v>1650</v>
      </c>
      <c r="D240" s="19" t="s">
        <v>1508</v>
      </c>
      <c r="E240" s="19" t="s">
        <v>1504</v>
      </c>
      <c r="F240" s="19" t="s">
        <v>1540</v>
      </c>
      <c r="G240" s="19"/>
    </row>
    <row r="241" spans="1:7" ht="19.5" customHeight="1">
      <c r="A241" s="18" t="s">
        <v>1929</v>
      </c>
      <c r="B241" s="19" t="s">
        <v>1602</v>
      </c>
      <c r="C241" s="19" t="s">
        <v>1650</v>
      </c>
      <c r="D241" s="19" t="s">
        <v>1508</v>
      </c>
      <c r="E241" s="19" t="s">
        <v>1504</v>
      </c>
      <c r="F241" s="19" t="s">
        <v>1540</v>
      </c>
      <c r="G241" s="19"/>
    </row>
    <row r="242" spans="1:7" ht="19.5" customHeight="1">
      <c r="A242" s="18" t="s">
        <v>1930</v>
      </c>
      <c r="B242" s="19" t="s">
        <v>1610</v>
      </c>
      <c r="C242" s="19" t="s">
        <v>1650</v>
      </c>
      <c r="D242" s="19" t="s">
        <v>1508</v>
      </c>
      <c r="E242" s="19" t="s">
        <v>1504</v>
      </c>
      <c r="F242" s="19" t="s">
        <v>1540</v>
      </c>
      <c r="G242" s="19"/>
    </row>
    <row r="243" spans="1:7" ht="19.5" customHeight="1">
      <c r="A243" s="18" t="s">
        <v>1931</v>
      </c>
      <c r="B243" s="19" t="s">
        <v>1603</v>
      </c>
      <c r="C243" s="19" t="s">
        <v>1650</v>
      </c>
      <c r="D243" s="19" t="s">
        <v>1508</v>
      </c>
      <c r="E243" s="19" t="s">
        <v>1504</v>
      </c>
      <c r="F243" s="19" t="s">
        <v>1540</v>
      </c>
      <c r="G243" s="19"/>
    </row>
    <row r="244" spans="1:7" ht="19.5" customHeight="1">
      <c r="A244" s="18" t="s">
        <v>1932</v>
      </c>
      <c r="B244" s="19" t="s">
        <v>1604</v>
      </c>
      <c r="C244" s="19" t="s">
        <v>1650</v>
      </c>
      <c r="D244" s="19" t="s">
        <v>1508</v>
      </c>
      <c r="E244" s="19" t="s">
        <v>1504</v>
      </c>
      <c r="F244" s="19" t="s">
        <v>1540</v>
      </c>
      <c r="G244" s="19"/>
    </row>
    <row r="245" spans="1:7" ht="19.5" customHeight="1">
      <c r="A245" s="18" t="s">
        <v>1933</v>
      </c>
      <c r="B245" s="19" t="s">
        <v>1605</v>
      </c>
      <c r="C245" s="19" t="s">
        <v>1650</v>
      </c>
      <c r="D245" s="19" t="s">
        <v>1508</v>
      </c>
      <c r="E245" s="19" t="s">
        <v>1504</v>
      </c>
      <c r="F245" s="19" t="s">
        <v>1540</v>
      </c>
      <c r="G245" s="19"/>
    </row>
    <row r="246" spans="1:7" ht="19.5" customHeight="1">
      <c r="A246" s="18" t="s">
        <v>1934</v>
      </c>
      <c r="B246" s="19" t="s">
        <v>1606</v>
      </c>
      <c r="C246" s="19" t="s">
        <v>1650</v>
      </c>
      <c r="D246" s="19" t="s">
        <v>1508</v>
      </c>
      <c r="E246" s="19" t="s">
        <v>1504</v>
      </c>
      <c r="F246" s="19" t="s">
        <v>1540</v>
      </c>
      <c r="G246" s="19"/>
    </row>
    <row r="247" spans="1:7" ht="19.5" customHeight="1">
      <c r="A247" s="18" t="s">
        <v>1935</v>
      </c>
      <c r="B247" s="19" t="s">
        <v>1613</v>
      </c>
      <c r="C247" s="19" t="s">
        <v>1650</v>
      </c>
      <c r="D247" s="19" t="s">
        <v>1508</v>
      </c>
      <c r="E247" s="19" t="s">
        <v>1504</v>
      </c>
      <c r="F247" s="19" t="s">
        <v>1540</v>
      </c>
      <c r="G247" s="19"/>
    </row>
    <row r="248" spans="1:7" ht="19.5" customHeight="1">
      <c r="A248" s="18" t="s">
        <v>1936</v>
      </c>
      <c r="B248" s="19" t="s">
        <v>1607</v>
      </c>
      <c r="C248" s="19" t="s">
        <v>1650</v>
      </c>
      <c r="D248" s="19" t="s">
        <v>1508</v>
      </c>
      <c r="E248" s="19" t="s">
        <v>1504</v>
      </c>
      <c r="F248" s="19" t="s">
        <v>1540</v>
      </c>
      <c r="G248" s="19"/>
    </row>
    <row r="249" spans="1:7" ht="19.5" customHeight="1">
      <c r="A249" s="18" t="s">
        <v>1937</v>
      </c>
      <c r="B249" s="19" t="s">
        <v>1608</v>
      </c>
      <c r="C249" s="19" t="s">
        <v>1650</v>
      </c>
      <c r="D249" s="19" t="s">
        <v>1508</v>
      </c>
      <c r="E249" s="19" t="s">
        <v>1504</v>
      </c>
      <c r="F249" s="19" t="s">
        <v>1540</v>
      </c>
      <c r="G249" s="19"/>
    </row>
    <row r="250" spans="1:7" ht="19.5" customHeight="1">
      <c r="A250" s="18">
        <v>2016029</v>
      </c>
      <c r="B250" s="20" t="s">
        <v>1338</v>
      </c>
      <c r="C250" s="19" t="s">
        <v>1650</v>
      </c>
      <c r="D250" s="19" t="s">
        <v>1508</v>
      </c>
      <c r="E250" s="19" t="s">
        <v>1504</v>
      </c>
      <c r="F250" s="19" t="s">
        <v>1541</v>
      </c>
      <c r="G250" s="19"/>
    </row>
    <row r="251" spans="1:7" ht="19.5" customHeight="1">
      <c r="A251" s="18" t="s">
        <v>1938</v>
      </c>
      <c r="B251" s="19" t="s">
        <v>1939</v>
      </c>
      <c r="C251" s="19" t="s">
        <v>1650</v>
      </c>
      <c r="D251" s="19" t="s">
        <v>1281</v>
      </c>
      <c r="E251" s="19" t="s">
        <v>1505</v>
      </c>
      <c r="F251" s="19" t="s">
        <v>1764</v>
      </c>
      <c r="G251" s="19"/>
    </row>
    <row r="252" spans="1:7" ht="19.5" customHeight="1">
      <c r="A252" s="18" t="s">
        <v>1940</v>
      </c>
      <c r="B252" s="19" t="s">
        <v>1941</v>
      </c>
      <c r="C252" s="19" t="s">
        <v>1650</v>
      </c>
      <c r="D252" s="19" t="s">
        <v>1281</v>
      </c>
      <c r="E252" s="19" t="s">
        <v>1505</v>
      </c>
      <c r="F252" s="19" t="s">
        <v>1764</v>
      </c>
      <c r="G252" s="19"/>
    </row>
    <row r="253" spans="1:7" ht="19.5" customHeight="1">
      <c r="A253" s="18" t="s">
        <v>1844</v>
      </c>
      <c r="B253" s="19" t="s">
        <v>1076</v>
      </c>
      <c r="C253" s="19" t="s">
        <v>1650</v>
      </c>
      <c r="D253" s="19" t="s">
        <v>1281</v>
      </c>
      <c r="E253" s="19" t="s">
        <v>1505</v>
      </c>
      <c r="F253" s="19" t="s">
        <v>1545</v>
      </c>
      <c r="G253" s="19"/>
    </row>
    <row r="254" spans="1:7" ht="19.5" customHeight="1">
      <c r="A254" s="18" t="s">
        <v>1942</v>
      </c>
      <c r="B254" s="19" t="s">
        <v>1036</v>
      </c>
      <c r="C254" s="19" t="s">
        <v>1650</v>
      </c>
      <c r="D254" s="19" t="s">
        <v>1281</v>
      </c>
      <c r="E254" s="19" t="s">
        <v>1505</v>
      </c>
      <c r="F254" s="19" t="s">
        <v>1545</v>
      </c>
      <c r="G254" s="19"/>
    </row>
    <row r="255" spans="1:7" ht="19.5" customHeight="1">
      <c r="A255" s="18" t="s">
        <v>1943</v>
      </c>
      <c r="B255" s="19" t="s">
        <v>1944</v>
      </c>
      <c r="C255" s="19" t="s">
        <v>1650</v>
      </c>
      <c r="D255" s="19" t="s">
        <v>1281</v>
      </c>
      <c r="E255" s="19" t="s">
        <v>1505</v>
      </c>
      <c r="F255" s="19" t="s">
        <v>1545</v>
      </c>
      <c r="G255" s="19"/>
    </row>
    <row r="256" spans="1:7" ht="19.5" customHeight="1">
      <c r="A256" s="18" t="s">
        <v>1945</v>
      </c>
      <c r="B256" s="19" t="s">
        <v>1090</v>
      </c>
      <c r="C256" s="19" t="s">
        <v>1650</v>
      </c>
      <c r="D256" s="19" t="s">
        <v>1281</v>
      </c>
      <c r="E256" s="19" t="s">
        <v>1505</v>
      </c>
      <c r="F256" s="19" t="s">
        <v>1545</v>
      </c>
      <c r="G256" s="19"/>
    </row>
    <row r="257" spans="1:7" ht="19.5" customHeight="1">
      <c r="A257" s="18" t="s">
        <v>1946</v>
      </c>
      <c r="B257" s="19" t="s">
        <v>1947</v>
      </c>
      <c r="C257" s="19" t="s">
        <v>1650</v>
      </c>
      <c r="D257" s="19" t="s">
        <v>1281</v>
      </c>
      <c r="E257" s="19" t="s">
        <v>1505</v>
      </c>
      <c r="F257" s="19" t="s">
        <v>1545</v>
      </c>
      <c r="G257" s="19"/>
    </row>
    <row r="258" spans="1:7" ht="19.5" customHeight="1">
      <c r="A258" s="18" t="s">
        <v>1948</v>
      </c>
      <c r="B258" s="19" t="s">
        <v>1057</v>
      </c>
      <c r="C258" s="19" t="s">
        <v>1650</v>
      </c>
      <c r="D258" s="19" t="s">
        <v>1281</v>
      </c>
      <c r="E258" s="19" t="s">
        <v>1505</v>
      </c>
      <c r="F258" s="19" t="s">
        <v>1546</v>
      </c>
      <c r="G258" s="19"/>
    </row>
    <row r="259" spans="1:7" ht="19.5" customHeight="1">
      <c r="A259" s="18" t="s">
        <v>1949</v>
      </c>
      <c r="B259" s="19" t="s">
        <v>1089</v>
      </c>
      <c r="C259" s="19" t="s">
        <v>1650</v>
      </c>
      <c r="D259" s="19" t="s">
        <v>1281</v>
      </c>
      <c r="E259" s="19" t="s">
        <v>1505</v>
      </c>
      <c r="F259" s="19" t="s">
        <v>1546</v>
      </c>
      <c r="G259" s="19"/>
    </row>
    <row r="260" spans="1:7" ht="19.5" customHeight="1">
      <c r="A260" s="18" t="s">
        <v>1950</v>
      </c>
      <c r="B260" s="19" t="s">
        <v>1072</v>
      </c>
      <c r="C260" s="19" t="s">
        <v>1650</v>
      </c>
      <c r="D260" s="19" t="s">
        <v>1281</v>
      </c>
      <c r="E260" s="19" t="s">
        <v>1505</v>
      </c>
      <c r="F260" s="19" t="s">
        <v>1546</v>
      </c>
      <c r="G260" s="19"/>
    </row>
    <row r="261" spans="1:7" ht="19.5" customHeight="1">
      <c r="A261" s="18" t="s">
        <v>1951</v>
      </c>
      <c r="B261" s="19" t="s">
        <v>1153</v>
      </c>
      <c r="C261" s="19" t="s">
        <v>1650</v>
      </c>
      <c r="D261" s="19" t="s">
        <v>1281</v>
      </c>
      <c r="E261" s="19" t="s">
        <v>1505</v>
      </c>
      <c r="F261" s="19" t="s">
        <v>1546</v>
      </c>
      <c r="G261" s="19"/>
    </row>
    <row r="262" spans="1:7" ht="19.5" customHeight="1">
      <c r="A262" s="18" t="s">
        <v>1952</v>
      </c>
      <c r="B262" s="19" t="s">
        <v>1953</v>
      </c>
      <c r="C262" s="19" t="s">
        <v>1650</v>
      </c>
      <c r="D262" s="19" t="s">
        <v>1281</v>
      </c>
      <c r="E262" s="19" t="s">
        <v>1505</v>
      </c>
      <c r="F262" s="19" t="s">
        <v>1546</v>
      </c>
      <c r="G262" s="19"/>
    </row>
    <row r="263" spans="1:7" ht="19.5" customHeight="1">
      <c r="A263" s="18" t="s">
        <v>1954</v>
      </c>
      <c r="B263" s="19" t="s">
        <v>1074</v>
      </c>
      <c r="C263" s="19" t="s">
        <v>1650</v>
      </c>
      <c r="D263" s="19" t="s">
        <v>1281</v>
      </c>
      <c r="E263" s="19" t="s">
        <v>1505</v>
      </c>
      <c r="F263" s="19" t="s">
        <v>1546</v>
      </c>
      <c r="G263" s="19"/>
    </row>
    <row r="264" spans="1:7" ht="19.5" customHeight="1">
      <c r="A264" s="18" t="s">
        <v>1955</v>
      </c>
      <c r="B264" s="19" t="s">
        <v>1596</v>
      </c>
      <c r="C264" s="19" t="s">
        <v>1650</v>
      </c>
      <c r="D264" s="19" t="s">
        <v>1281</v>
      </c>
      <c r="E264" s="19" t="s">
        <v>1505</v>
      </c>
      <c r="F264" s="19" t="s">
        <v>1547</v>
      </c>
      <c r="G264" s="19"/>
    </row>
    <row r="265" spans="1:7" ht="19.5" customHeight="1">
      <c r="A265" s="18" t="s">
        <v>1956</v>
      </c>
      <c r="B265" s="19" t="s">
        <v>961</v>
      </c>
      <c r="C265" s="19" t="s">
        <v>1650</v>
      </c>
      <c r="D265" s="19" t="s">
        <v>1281</v>
      </c>
      <c r="E265" s="19" t="s">
        <v>1505</v>
      </c>
      <c r="F265" s="19" t="s">
        <v>1547</v>
      </c>
      <c r="G265" s="19"/>
    </row>
    <row r="266" spans="1:7" ht="19.5" customHeight="1">
      <c r="A266" s="18" t="s">
        <v>1957</v>
      </c>
      <c r="B266" s="19" t="s">
        <v>1061</v>
      </c>
      <c r="C266" s="19" t="s">
        <v>1650</v>
      </c>
      <c r="D266" s="19" t="s">
        <v>1281</v>
      </c>
      <c r="E266" s="19" t="s">
        <v>1505</v>
      </c>
      <c r="F266" s="19" t="s">
        <v>1547</v>
      </c>
      <c r="G266" s="19"/>
    </row>
    <row r="267" spans="1:7" ht="19.5" customHeight="1">
      <c r="A267" s="18">
        <v>2018019</v>
      </c>
      <c r="B267" s="20" t="s">
        <v>1958</v>
      </c>
      <c r="C267" s="19" t="s">
        <v>1650</v>
      </c>
      <c r="D267" s="19" t="s">
        <v>1281</v>
      </c>
      <c r="E267" s="19" t="s">
        <v>1505</v>
      </c>
      <c r="F267" s="19" t="s">
        <v>1546</v>
      </c>
      <c r="G267" s="19"/>
    </row>
    <row r="268" spans="1:7" ht="19.5" customHeight="1">
      <c r="A268" s="18" t="s">
        <v>1959</v>
      </c>
      <c r="B268" s="20" t="s">
        <v>1093</v>
      </c>
      <c r="C268" s="19" t="s">
        <v>1650</v>
      </c>
      <c r="D268" s="19" t="s">
        <v>1281</v>
      </c>
      <c r="E268" s="19" t="s">
        <v>1505</v>
      </c>
      <c r="F268" s="19" t="s">
        <v>1546</v>
      </c>
      <c r="G268" s="19"/>
    </row>
    <row r="269" spans="1:7" ht="19.5" customHeight="1">
      <c r="A269" s="18">
        <v>2018025</v>
      </c>
      <c r="B269" s="20" t="s">
        <v>1598</v>
      </c>
      <c r="C269" s="19" t="s">
        <v>1650</v>
      </c>
      <c r="D269" s="19" t="s">
        <v>1281</v>
      </c>
      <c r="E269" s="19" t="s">
        <v>1505</v>
      </c>
      <c r="F269" s="19" t="s">
        <v>1547</v>
      </c>
      <c r="G269" s="19"/>
    </row>
    <row r="270" spans="1:7" ht="19.5" customHeight="1">
      <c r="A270" s="18" t="s">
        <v>1960</v>
      </c>
      <c r="B270" s="19" t="s">
        <v>1961</v>
      </c>
      <c r="C270" s="19" t="s">
        <v>1650</v>
      </c>
      <c r="D270" s="19" t="s">
        <v>1281</v>
      </c>
      <c r="E270" s="19" t="s">
        <v>1506</v>
      </c>
      <c r="F270" s="19" t="s">
        <v>1764</v>
      </c>
      <c r="G270" s="19"/>
    </row>
    <row r="271" spans="1:7" ht="19.5" customHeight="1">
      <c r="A271" s="18" t="s">
        <v>1962</v>
      </c>
      <c r="B271" s="19" t="s">
        <v>1963</v>
      </c>
      <c r="C271" s="19" t="s">
        <v>1650</v>
      </c>
      <c r="D271" s="19" t="s">
        <v>1281</v>
      </c>
      <c r="E271" s="19" t="s">
        <v>1506</v>
      </c>
      <c r="F271" s="19" t="s">
        <v>1764</v>
      </c>
      <c r="G271" s="19"/>
    </row>
    <row r="272" spans="1:7" ht="19.5" customHeight="1">
      <c r="A272" s="18" t="s">
        <v>1964</v>
      </c>
      <c r="B272" s="19" t="s">
        <v>1965</v>
      </c>
      <c r="C272" s="19" t="s">
        <v>1650</v>
      </c>
      <c r="D272" s="19" t="s">
        <v>1281</v>
      </c>
      <c r="E272" s="19" t="s">
        <v>1506</v>
      </c>
      <c r="F272" s="19" t="s">
        <v>1545</v>
      </c>
      <c r="G272" s="19"/>
    </row>
    <row r="273" spans="1:7" ht="19.5" customHeight="1">
      <c r="A273" s="18" t="s">
        <v>1966</v>
      </c>
      <c r="B273" s="19" t="s">
        <v>1967</v>
      </c>
      <c r="C273" s="19" t="s">
        <v>1650</v>
      </c>
      <c r="D273" s="19" t="s">
        <v>1281</v>
      </c>
      <c r="E273" s="19" t="s">
        <v>1506</v>
      </c>
      <c r="F273" s="19" t="s">
        <v>1545</v>
      </c>
      <c r="G273" s="19"/>
    </row>
    <row r="274" spans="1:7" ht="19.5" customHeight="1">
      <c r="A274" s="18" t="s">
        <v>1968</v>
      </c>
      <c r="B274" s="19" t="s">
        <v>1969</v>
      </c>
      <c r="C274" s="19" t="s">
        <v>1650</v>
      </c>
      <c r="D274" s="19" t="s">
        <v>1281</v>
      </c>
      <c r="E274" s="19" t="s">
        <v>1506</v>
      </c>
      <c r="F274" s="19" t="s">
        <v>1545</v>
      </c>
      <c r="G274" s="19"/>
    </row>
    <row r="275" spans="1:7" ht="19.5" customHeight="1">
      <c r="A275" s="18" t="s">
        <v>1970</v>
      </c>
      <c r="B275" s="19" t="s">
        <v>1065</v>
      </c>
      <c r="C275" s="19" t="s">
        <v>1650</v>
      </c>
      <c r="D275" s="19" t="s">
        <v>1281</v>
      </c>
      <c r="E275" s="19" t="s">
        <v>1506</v>
      </c>
      <c r="F275" s="19" t="s">
        <v>1545</v>
      </c>
      <c r="G275" s="19"/>
    </row>
    <row r="276" spans="1:7" ht="19.5" customHeight="1">
      <c r="A276" s="18" t="s">
        <v>1971</v>
      </c>
      <c r="B276" s="19" t="s">
        <v>1972</v>
      </c>
      <c r="C276" s="19" t="s">
        <v>1650</v>
      </c>
      <c r="D276" s="19" t="s">
        <v>1281</v>
      </c>
      <c r="E276" s="19" t="s">
        <v>1506</v>
      </c>
      <c r="F276" s="19" t="s">
        <v>1545</v>
      </c>
      <c r="G276" s="19"/>
    </row>
    <row r="277" spans="1:7" ht="19.5" customHeight="1">
      <c r="A277" s="18" t="s">
        <v>1973</v>
      </c>
      <c r="B277" s="19" t="s">
        <v>1974</v>
      </c>
      <c r="C277" s="19" t="s">
        <v>1650</v>
      </c>
      <c r="D277" s="19" t="s">
        <v>1281</v>
      </c>
      <c r="E277" s="19" t="s">
        <v>1506</v>
      </c>
      <c r="F277" s="19" t="s">
        <v>1546</v>
      </c>
      <c r="G277" s="19"/>
    </row>
    <row r="278" spans="1:7" ht="19.5" customHeight="1">
      <c r="A278" s="18" t="s">
        <v>1975</v>
      </c>
      <c r="B278" s="19" t="s">
        <v>1976</v>
      </c>
      <c r="C278" s="19" t="s">
        <v>1650</v>
      </c>
      <c r="D278" s="19" t="s">
        <v>1281</v>
      </c>
      <c r="E278" s="19" t="s">
        <v>1506</v>
      </c>
      <c r="F278" s="19" t="s">
        <v>1546</v>
      </c>
      <c r="G278" s="19"/>
    </row>
    <row r="279" spans="1:7" ht="19.5" customHeight="1">
      <c r="A279" s="18" t="s">
        <v>1977</v>
      </c>
      <c r="B279" s="19" t="s">
        <v>1978</v>
      </c>
      <c r="C279" s="19" t="s">
        <v>1650</v>
      </c>
      <c r="D279" s="19" t="s">
        <v>1281</v>
      </c>
      <c r="E279" s="19" t="s">
        <v>1506</v>
      </c>
      <c r="F279" s="19" t="s">
        <v>1546</v>
      </c>
      <c r="G279" s="19"/>
    </row>
    <row r="280" spans="1:7" ht="19.5" customHeight="1">
      <c r="A280" s="18" t="s">
        <v>1979</v>
      </c>
      <c r="B280" s="19" t="s">
        <v>1980</v>
      </c>
      <c r="C280" s="19" t="s">
        <v>1650</v>
      </c>
      <c r="D280" s="19" t="s">
        <v>1281</v>
      </c>
      <c r="E280" s="19" t="s">
        <v>1506</v>
      </c>
      <c r="F280" s="19" t="s">
        <v>1546</v>
      </c>
      <c r="G280" s="19"/>
    </row>
    <row r="281" spans="1:7" ht="19.5" customHeight="1">
      <c r="A281" s="18" t="s">
        <v>1981</v>
      </c>
      <c r="B281" s="19" t="s">
        <v>1982</v>
      </c>
      <c r="C281" s="19" t="s">
        <v>1650</v>
      </c>
      <c r="D281" s="19" t="s">
        <v>1281</v>
      </c>
      <c r="E281" s="19" t="s">
        <v>1506</v>
      </c>
      <c r="F281" s="19" t="s">
        <v>1546</v>
      </c>
      <c r="G281" s="19"/>
    </row>
    <row r="282" spans="1:7" ht="19.5" customHeight="1">
      <c r="A282" s="18" t="s">
        <v>1983</v>
      </c>
      <c r="B282" s="19" t="s">
        <v>1984</v>
      </c>
      <c r="C282" s="19" t="s">
        <v>1650</v>
      </c>
      <c r="D282" s="19" t="s">
        <v>1281</v>
      </c>
      <c r="E282" s="19" t="s">
        <v>1506</v>
      </c>
      <c r="F282" s="19" t="s">
        <v>1547</v>
      </c>
      <c r="G282" s="19"/>
    </row>
    <row r="283" spans="1:7" ht="19.5" customHeight="1">
      <c r="A283" s="18">
        <v>2018020</v>
      </c>
      <c r="B283" s="20" t="s">
        <v>1985</v>
      </c>
      <c r="C283" s="19" t="s">
        <v>1650</v>
      </c>
      <c r="D283" s="19" t="s">
        <v>1281</v>
      </c>
      <c r="E283" s="19" t="s">
        <v>1506</v>
      </c>
      <c r="F283" s="19" t="s">
        <v>1546</v>
      </c>
      <c r="G283" s="19"/>
    </row>
    <row r="284" spans="1:7" ht="19.5" customHeight="1">
      <c r="A284" s="18" t="s">
        <v>1986</v>
      </c>
      <c r="B284" s="20" t="s">
        <v>1599</v>
      </c>
      <c r="C284" s="19" t="s">
        <v>1650</v>
      </c>
      <c r="D284" s="19" t="s">
        <v>1281</v>
      </c>
      <c r="E284" s="19" t="s">
        <v>1506</v>
      </c>
      <c r="F284" s="19" t="s">
        <v>1546</v>
      </c>
      <c r="G284" s="19"/>
    </row>
    <row r="285" spans="1:7" ht="19.5" customHeight="1">
      <c r="A285" s="18">
        <v>2018021</v>
      </c>
      <c r="B285" s="20" t="s">
        <v>1987</v>
      </c>
      <c r="C285" s="19" t="s">
        <v>1650</v>
      </c>
      <c r="D285" s="19" t="s">
        <v>1281</v>
      </c>
      <c r="E285" s="19" t="s">
        <v>1506</v>
      </c>
      <c r="F285" s="19" t="s">
        <v>1546</v>
      </c>
      <c r="G285" s="19"/>
    </row>
    <row r="286" spans="1:7" ht="19.5" customHeight="1">
      <c r="A286" s="18">
        <v>2018024</v>
      </c>
      <c r="B286" s="20" t="s">
        <v>1112</v>
      </c>
      <c r="C286" s="19" t="s">
        <v>1650</v>
      </c>
      <c r="D286" s="19" t="s">
        <v>1281</v>
      </c>
      <c r="E286" s="19" t="s">
        <v>1506</v>
      </c>
      <c r="F286" s="19" t="s">
        <v>1545</v>
      </c>
      <c r="G286" s="19"/>
    </row>
    <row r="287" spans="1:7" ht="19.5" customHeight="1">
      <c r="A287" s="18" t="s">
        <v>1988</v>
      </c>
      <c r="B287" s="20" t="s">
        <v>1989</v>
      </c>
      <c r="C287" s="19" t="s">
        <v>1650</v>
      </c>
      <c r="D287" s="19" t="s">
        <v>1281</v>
      </c>
      <c r="E287" s="19" t="s">
        <v>1506</v>
      </c>
      <c r="F287" s="19" t="s">
        <v>1545</v>
      </c>
      <c r="G287" s="19"/>
    </row>
    <row r="288" spans="1:7" ht="19.5" customHeight="1">
      <c r="A288" s="18" t="s">
        <v>1990</v>
      </c>
      <c r="B288" s="19" t="s">
        <v>1052</v>
      </c>
      <c r="C288" s="19" t="s">
        <v>1650</v>
      </c>
      <c r="D288" s="19" t="s">
        <v>1281</v>
      </c>
      <c r="E288" s="19" t="s">
        <v>1504</v>
      </c>
      <c r="F288" s="19" t="s">
        <v>1545</v>
      </c>
      <c r="G288" s="19"/>
    </row>
    <row r="289" spans="1:7" ht="19.5" customHeight="1">
      <c r="A289" s="18" t="s">
        <v>1991</v>
      </c>
      <c r="B289" s="19" t="s">
        <v>1006</v>
      </c>
      <c r="C289" s="19" t="s">
        <v>1650</v>
      </c>
      <c r="D289" s="19" t="s">
        <v>1281</v>
      </c>
      <c r="E289" s="19" t="s">
        <v>1504</v>
      </c>
      <c r="F289" s="19" t="s">
        <v>1545</v>
      </c>
      <c r="G289" s="19"/>
    </row>
    <row r="290" spans="1:7" ht="19.5" customHeight="1">
      <c r="A290" s="18" t="s">
        <v>1992</v>
      </c>
      <c r="B290" s="19" t="s">
        <v>1290</v>
      </c>
      <c r="C290" s="19" t="s">
        <v>1650</v>
      </c>
      <c r="D290" s="19" t="s">
        <v>1281</v>
      </c>
      <c r="E290" s="19" t="s">
        <v>1504</v>
      </c>
      <c r="F290" s="19" t="s">
        <v>1545</v>
      </c>
      <c r="G290" s="19"/>
    </row>
    <row r="291" spans="1:7" ht="19.5" customHeight="1">
      <c r="A291" s="18" t="s">
        <v>1993</v>
      </c>
      <c r="B291" s="19" t="s">
        <v>1147</v>
      </c>
      <c r="C291" s="19" t="s">
        <v>1650</v>
      </c>
      <c r="D291" s="19" t="s">
        <v>1281</v>
      </c>
      <c r="E291" s="19" t="s">
        <v>1504</v>
      </c>
      <c r="F291" s="19" t="s">
        <v>1545</v>
      </c>
      <c r="G291" s="19"/>
    </row>
    <row r="292" spans="1:7" ht="19.5" customHeight="1">
      <c r="A292" s="18" t="s">
        <v>1994</v>
      </c>
      <c r="B292" s="19" t="s">
        <v>1109</v>
      </c>
      <c r="C292" s="19" t="s">
        <v>1650</v>
      </c>
      <c r="D292" s="19" t="s">
        <v>1281</v>
      </c>
      <c r="E292" s="19" t="s">
        <v>1504</v>
      </c>
      <c r="F292" s="19" t="s">
        <v>1545</v>
      </c>
      <c r="G292" s="19"/>
    </row>
    <row r="293" spans="1:7" ht="19.5" customHeight="1">
      <c r="A293" s="18" t="s">
        <v>1995</v>
      </c>
      <c r="B293" s="19" t="s">
        <v>1067</v>
      </c>
      <c r="C293" s="19" t="s">
        <v>1650</v>
      </c>
      <c r="D293" s="19" t="s">
        <v>1281</v>
      </c>
      <c r="E293" s="19" t="s">
        <v>1504</v>
      </c>
      <c r="F293" s="19" t="s">
        <v>1545</v>
      </c>
      <c r="G293" s="19"/>
    </row>
    <row r="294" spans="1:7" ht="19.5" customHeight="1">
      <c r="A294" s="18" t="s">
        <v>1996</v>
      </c>
      <c r="B294" s="19" t="s">
        <v>1150</v>
      </c>
      <c r="C294" s="19" t="s">
        <v>1650</v>
      </c>
      <c r="D294" s="19" t="s">
        <v>1281</v>
      </c>
      <c r="E294" s="19" t="s">
        <v>1504</v>
      </c>
      <c r="F294" s="19" t="s">
        <v>1545</v>
      </c>
      <c r="G294" s="19"/>
    </row>
    <row r="295" spans="1:7" ht="19.5" customHeight="1">
      <c r="A295" s="18" t="s">
        <v>1997</v>
      </c>
      <c r="B295" s="19" t="s">
        <v>1063</v>
      </c>
      <c r="C295" s="19" t="s">
        <v>1650</v>
      </c>
      <c r="D295" s="19" t="s">
        <v>1281</v>
      </c>
      <c r="E295" s="19" t="s">
        <v>1504</v>
      </c>
      <c r="F295" s="19" t="s">
        <v>1545</v>
      </c>
      <c r="G295" s="19"/>
    </row>
    <row r="296" spans="1:7" ht="19.5" customHeight="1">
      <c r="A296" s="18" t="s">
        <v>1998</v>
      </c>
      <c r="B296" s="19" t="s">
        <v>1038</v>
      </c>
      <c r="C296" s="19" t="s">
        <v>1650</v>
      </c>
      <c r="D296" s="19" t="s">
        <v>1281</v>
      </c>
      <c r="E296" s="19" t="s">
        <v>1504</v>
      </c>
      <c r="F296" s="19" t="s">
        <v>1546</v>
      </c>
      <c r="G296" s="19"/>
    </row>
    <row r="297" spans="1:7" ht="19.5" customHeight="1">
      <c r="A297" s="18" t="s">
        <v>1999</v>
      </c>
      <c r="B297" s="19" t="s">
        <v>1282</v>
      </c>
      <c r="C297" s="19" t="s">
        <v>1650</v>
      </c>
      <c r="D297" s="19" t="s">
        <v>1281</v>
      </c>
      <c r="E297" s="19" t="s">
        <v>1504</v>
      </c>
      <c r="F297" s="19" t="s">
        <v>1545</v>
      </c>
      <c r="G297" s="19"/>
    </row>
    <row r="298" spans="1:7" ht="19.5" customHeight="1">
      <c r="A298" s="18" t="s">
        <v>2000</v>
      </c>
      <c r="B298" s="19" t="s">
        <v>1001</v>
      </c>
      <c r="C298" s="19" t="s">
        <v>1650</v>
      </c>
      <c r="D298" s="19" t="s">
        <v>1281</v>
      </c>
      <c r="E298" s="19" t="s">
        <v>1504</v>
      </c>
      <c r="F298" s="19" t="s">
        <v>1545</v>
      </c>
      <c r="G298" s="19"/>
    </row>
    <row r="299" spans="1:7" ht="19.5" customHeight="1">
      <c r="A299" s="18" t="s">
        <v>2001</v>
      </c>
      <c r="B299" s="19" t="s">
        <v>1050</v>
      </c>
      <c r="C299" s="19" t="s">
        <v>1650</v>
      </c>
      <c r="D299" s="19" t="s">
        <v>1281</v>
      </c>
      <c r="E299" s="19" t="s">
        <v>1504</v>
      </c>
      <c r="F299" s="19" t="s">
        <v>1546</v>
      </c>
      <c r="G299" s="19"/>
    </row>
    <row r="300" spans="1:7" ht="19.5" customHeight="1">
      <c r="A300" s="18" t="s">
        <v>2002</v>
      </c>
      <c r="B300" s="19" t="s">
        <v>954</v>
      </c>
      <c r="C300" s="19" t="s">
        <v>1650</v>
      </c>
      <c r="D300" s="19" t="s">
        <v>1281</v>
      </c>
      <c r="E300" s="19" t="s">
        <v>1504</v>
      </c>
      <c r="F300" s="19" t="s">
        <v>1546</v>
      </c>
      <c r="G300" s="19"/>
    </row>
    <row r="301" spans="1:7" ht="19.5" customHeight="1">
      <c r="A301" s="18" t="s">
        <v>2003</v>
      </c>
      <c r="B301" s="19" t="s">
        <v>955</v>
      </c>
      <c r="C301" s="19" t="s">
        <v>1650</v>
      </c>
      <c r="D301" s="19" t="s">
        <v>1281</v>
      </c>
      <c r="E301" s="19" t="s">
        <v>1504</v>
      </c>
      <c r="F301" s="19" t="s">
        <v>1546</v>
      </c>
      <c r="G301" s="19"/>
    </row>
    <row r="302" spans="1:7" ht="19.5" customHeight="1">
      <c r="A302" s="18" t="s">
        <v>2004</v>
      </c>
      <c r="B302" s="19" t="s">
        <v>1060</v>
      </c>
      <c r="C302" s="19" t="s">
        <v>1650</v>
      </c>
      <c r="D302" s="19" t="s">
        <v>1281</v>
      </c>
      <c r="E302" s="19" t="s">
        <v>1504</v>
      </c>
      <c r="F302" s="19" t="s">
        <v>1546</v>
      </c>
      <c r="G302" s="19"/>
    </row>
    <row r="303" spans="1:7" ht="19.5" customHeight="1">
      <c r="A303" s="18" t="s">
        <v>2005</v>
      </c>
      <c r="B303" s="19" t="s">
        <v>958</v>
      </c>
      <c r="C303" s="19" t="s">
        <v>1650</v>
      </c>
      <c r="D303" s="19" t="s">
        <v>1281</v>
      </c>
      <c r="E303" s="19" t="s">
        <v>1504</v>
      </c>
      <c r="F303" s="19" t="s">
        <v>1547</v>
      </c>
      <c r="G303" s="19"/>
    </row>
    <row r="304" spans="1:7" ht="19.5" customHeight="1">
      <c r="A304" s="18" t="s">
        <v>2006</v>
      </c>
      <c r="B304" s="19" t="s">
        <v>1288</v>
      </c>
      <c r="C304" s="19" t="s">
        <v>1650</v>
      </c>
      <c r="D304" s="19" t="s">
        <v>1281</v>
      </c>
      <c r="E304" s="19" t="s">
        <v>1504</v>
      </c>
      <c r="F304" s="19" t="s">
        <v>1547</v>
      </c>
      <c r="G304" s="19"/>
    </row>
    <row r="305" spans="1:7" ht="19.5" customHeight="1">
      <c r="A305" s="18" t="s">
        <v>2007</v>
      </c>
      <c r="B305" s="19" t="s">
        <v>977</v>
      </c>
      <c r="C305" s="19" t="s">
        <v>1650</v>
      </c>
      <c r="D305" s="19" t="s">
        <v>1281</v>
      </c>
      <c r="E305" s="19" t="s">
        <v>1504</v>
      </c>
      <c r="F305" s="19" t="s">
        <v>1547</v>
      </c>
      <c r="G305" s="19"/>
    </row>
    <row r="306" spans="1:7" ht="19.5" customHeight="1">
      <c r="A306" s="18" t="s">
        <v>2008</v>
      </c>
      <c r="B306" s="19" t="s">
        <v>1283</v>
      </c>
      <c r="C306" s="19" t="s">
        <v>1650</v>
      </c>
      <c r="D306" s="19" t="s">
        <v>1281</v>
      </c>
      <c r="E306" s="19" t="s">
        <v>1504</v>
      </c>
      <c r="F306" s="19" t="s">
        <v>1547</v>
      </c>
      <c r="G306" s="19"/>
    </row>
    <row r="307" spans="1:7" ht="19.5" customHeight="1">
      <c r="A307" s="18" t="s">
        <v>2009</v>
      </c>
      <c r="B307" s="19" t="s">
        <v>1145</v>
      </c>
      <c r="C307" s="19" t="s">
        <v>1650</v>
      </c>
      <c r="D307" s="19" t="s">
        <v>1281</v>
      </c>
      <c r="E307" s="19" t="s">
        <v>1504</v>
      </c>
      <c r="F307" s="19" t="s">
        <v>1547</v>
      </c>
      <c r="G307" s="19"/>
    </row>
    <row r="308" spans="1:7" ht="19.5" customHeight="1">
      <c r="A308" s="18" t="s">
        <v>2010</v>
      </c>
      <c r="B308" s="19" t="s">
        <v>1031</v>
      </c>
      <c r="C308" s="19" t="s">
        <v>1650</v>
      </c>
      <c r="D308" s="19" t="s">
        <v>1281</v>
      </c>
      <c r="E308" s="19" t="s">
        <v>1504</v>
      </c>
      <c r="F308" s="19" t="s">
        <v>1547</v>
      </c>
      <c r="G308" s="19"/>
    </row>
    <row r="309" spans="1:7" ht="19.5" customHeight="1">
      <c r="A309" s="18" t="s">
        <v>2011</v>
      </c>
      <c r="B309" s="19" t="s">
        <v>1595</v>
      </c>
      <c r="C309" s="19" t="s">
        <v>1650</v>
      </c>
      <c r="D309" s="19" t="s">
        <v>1281</v>
      </c>
      <c r="E309" s="19" t="s">
        <v>1504</v>
      </c>
      <c r="F309" s="19" t="s">
        <v>1547</v>
      </c>
      <c r="G309" s="19"/>
    </row>
    <row r="310" spans="1:7" ht="19.5" customHeight="1">
      <c r="A310" s="18" t="s">
        <v>2012</v>
      </c>
      <c r="B310" s="19" t="s">
        <v>1291</v>
      </c>
      <c r="C310" s="19" t="s">
        <v>1650</v>
      </c>
      <c r="D310" s="19" t="s">
        <v>1281</v>
      </c>
      <c r="E310" s="19" t="s">
        <v>1504</v>
      </c>
      <c r="F310" s="19" t="s">
        <v>1547</v>
      </c>
      <c r="G310" s="19"/>
    </row>
    <row r="311" spans="1:7" ht="19.5" customHeight="1">
      <c r="A311" s="18" t="s">
        <v>2013</v>
      </c>
      <c r="B311" s="19" t="s">
        <v>1287</v>
      </c>
      <c r="C311" s="19" t="s">
        <v>1650</v>
      </c>
      <c r="D311" s="19" t="s">
        <v>1281</v>
      </c>
      <c r="E311" s="19" t="s">
        <v>1504</v>
      </c>
      <c r="F311" s="19" t="s">
        <v>1547</v>
      </c>
      <c r="G311" s="19"/>
    </row>
    <row r="312" spans="1:7" ht="19.5" customHeight="1">
      <c r="A312" s="18" t="s">
        <v>2014</v>
      </c>
      <c r="B312" s="19" t="s">
        <v>1094</v>
      </c>
      <c r="C312" s="19" t="s">
        <v>1650</v>
      </c>
      <c r="D312" s="19" t="s">
        <v>1511</v>
      </c>
      <c r="E312" s="19" t="s">
        <v>1505</v>
      </c>
      <c r="F312" s="19" t="s">
        <v>1549</v>
      </c>
      <c r="G312" s="19"/>
    </row>
    <row r="313" spans="1:7" ht="19.5" customHeight="1">
      <c r="A313" s="18" t="s">
        <v>2015</v>
      </c>
      <c r="B313" s="19" t="s">
        <v>1451</v>
      </c>
      <c r="C313" s="19" t="s">
        <v>1650</v>
      </c>
      <c r="D313" s="19" t="s">
        <v>1511</v>
      </c>
      <c r="E313" s="19" t="s">
        <v>1505</v>
      </c>
      <c r="F313" s="19" t="s">
        <v>1549</v>
      </c>
      <c r="G313" s="19"/>
    </row>
    <row r="314" spans="1:7" ht="19.5" customHeight="1">
      <c r="A314" s="18" t="s">
        <v>2016</v>
      </c>
      <c r="B314" s="19" t="s">
        <v>1102</v>
      </c>
      <c r="C314" s="19" t="s">
        <v>1650</v>
      </c>
      <c r="D314" s="19" t="s">
        <v>1511</v>
      </c>
      <c r="E314" s="19" t="s">
        <v>1505</v>
      </c>
      <c r="F314" s="19" t="s">
        <v>1549</v>
      </c>
      <c r="G314" s="19"/>
    </row>
    <row r="315" spans="1:7" ht="19.5" customHeight="1">
      <c r="A315" s="18" t="s">
        <v>2017</v>
      </c>
      <c r="B315" s="19" t="s">
        <v>994</v>
      </c>
      <c r="C315" s="19" t="s">
        <v>1650</v>
      </c>
      <c r="D315" s="19" t="s">
        <v>1281</v>
      </c>
      <c r="E315" s="19" t="s">
        <v>1505</v>
      </c>
      <c r="F315" s="19" t="s">
        <v>1547</v>
      </c>
      <c r="G315" s="19"/>
    </row>
    <row r="316" spans="1:7" ht="19.5" customHeight="1">
      <c r="A316" s="18" t="s">
        <v>2018</v>
      </c>
      <c r="B316" s="19" t="s">
        <v>2019</v>
      </c>
      <c r="C316" s="19" t="s">
        <v>1650</v>
      </c>
      <c r="D316" s="19" t="s">
        <v>1511</v>
      </c>
      <c r="E316" s="19" t="s">
        <v>1505</v>
      </c>
      <c r="F316" s="19" t="s">
        <v>1549</v>
      </c>
      <c r="G316" s="19"/>
    </row>
    <row r="317" spans="1:7" ht="19.5" customHeight="1">
      <c r="A317" s="18" t="s">
        <v>2020</v>
      </c>
      <c r="B317" s="19" t="s">
        <v>1594</v>
      </c>
      <c r="C317" s="19" t="s">
        <v>1650</v>
      </c>
      <c r="D317" s="19" t="s">
        <v>1511</v>
      </c>
      <c r="E317" s="19" t="s">
        <v>1505</v>
      </c>
      <c r="F317" s="19" t="s">
        <v>1549</v>
      </c>
      <c r="G317" s="19"/>
    </row>
    <row r="318" spans="1:7" ht="19.5" customHeight="1">
      <c r="A318" s="18" t="s">
        <v>2021</v>
      </c>
      <c r="B318" s="19" t="s">
        <v>1587</v>
      </c>
      <c r="C318" s="19" t="s">
        <v>1650</v>
      </c>
      <c r="D318" s="19" t="s">
        <v>1511</v>
      </c>
      <c r="E318" s="19" t="s">
        <v>1505</v>
      </c>
      <c r="F318" s="19" t="s">
        <v>1548</v>
      </c>
      <c r="G318" s="19"/>
    </row>
    <row r="319" spans="1:7" ht="19.5" customHeight="1">
      <c r="A319" s="18" t="s">
        <v>2022</v>
      </c>
      <c r="B319" s="19" t="s">
        <v>1586</v>
      </c>
      <c r="C319" s="19" t="s">
        <v>1650</v>
      </c>
      <c r="D319" s="19" t="s">
        <v>1511</v>
      </c>
      <c r="E319" s="19" t="s">
        <v>1505</v>
      </c>
      <c r="F319" s="19" t="s">
        <v>1548</v>
      </c>
      <c r="G319" s="19"/>
    </row>
    <row r="320" spans="1:7" ht="19.5" customHeight="1">
      <c r="A320" s="18">
        <v>2018034</v>
      </c>
      <c r="B320" s="20" t="s">
        <v>1585</v>
      </c>
      <c r="C320" s="19" t="s">
        <v>1650</v>
      </c>
      <c r="D320" s="19" t="s">
        <v>1511</v>
      </c>
      <c r="E320" s="19" t="s">
        <v>1505</v>
      </c>
      <c r="F320" s="19" t="s">
        <v>1548</v>
      </c>
      <c r="G320" s="19"/>
    </row>
    <row r="321" spans="1:7" ht="19.5" customHeight="1">
      <c r="A321" s="18" t="s">
        <v>2023</v>
      </c>
      <c r="B321" s="20" t="s">
        <v>1592</v>
      </c>
      <c r="C321" s="19" t="s">
        <v>1650</v>
      </c>
      <c r="D321" s="19" t="s">
        <v>1511</v>
      </c>
      <c r="E321" s="19" t="s">
        <v>1505</v>
      </c>
      <c r="F321" s="19" t="s">
        <v>1549</v>
      </c>
      <c r="G321" s="19"/>
    </row>
    <row r="322" spans="1:7" ht="19.5" customHeight="1">
      <c r="A322" s="18" t="s">
        <v>2024</v>
      </c>
      <c r="B322" s="19" t="s">
        <v>2025</v>
      </c>
      <c r="C322" s="19" t="s">
        <v>1650</v>
      </c>
      <c r="D322" s="19" t="s">
        <v>1511</v>
      </c>
      <c r="E322" s="19" t="s">
        <v>1506</v>
      </c>
      <c r="F322" s="19" t="s">
        <v>1549</v>
      </c>
      <c r="G322" s="19"/>
    </row>
    <row r="323" spans="1:7" ht="19.5" customHeight="1">
      <c r="A323" s="18" t="s">
        <v>2026</v>
      </c>
      <c r="B323" s="19" t="s">
        <v>1590</v>
      </c>
      <c r="C323" s="19" t="s">
        <v>1650</v>
      </c>
      <c r="D323" s="19" t="s">
        <v>1511</v>
      </c>
      <c r="E323" s="19" t="s">
        <v>1504</v>
      </c>
      <c r="F323" s="19" t="s">
        <v>1549</v>
      </c>
      <c r="G323" s="19"/>
    </row>
    <row r="324" spans="1:7" ht="19.5" customHeight="1">
      <c r="A324" s="18" t="s">
        <v>2027</v>
      </c>
      <c r="B324" s="19" t="s">
        <v>1589</v>
      </c>
      <c r="C324" s="19" t="s">
        <v>1650</v>
      </c>
      <c r="D324" s="19" t="s">
        <v>1511</v>
      </c>
      <c r="E324" s="19" t="s">
        <v>1504</v>
      </c>
      <c r="F324" s="19" t="s">
        <v>1549</v>
      </c>
      <c r="G324" s="19"/>
    </row>
    <row r="325" spans="1:7" ht="19.5" customHeight="1">
      <c r="A325" s="18" t="s">
        <v>2028</v>
      </c>
      <c r="B325" s="19" t="s">
        <v>1588</v>
      </c>
      <c r="C325" s="19" t="s">
        <v>1650</v>
      </c>
      <c r="D325" s="19" t="s">
        <v>1511</v>
      </c>
      <c r="E325" s="19" t="s">
        <v>1504</v>
      </c>
      <c r="F325" s="19" t="s">
        <v>1549</v>
      </c>
      <c r="G325" s="19"/>
    </row>
    <row r="326" spans="1:7" ht="19.5" customHeight="1">
      <c r="A326" s="18" t="s">
        <v>2029</v>
      </c>
      <c r="B326" s="19" t="s">
        <v>1170</v>
      </c>
      <c r="C326" s="19" t="s">
        <v>1650</v>
      </c>
      <c r="D326" s="19" t="s">
        <v>1511</v>
      </c>
      <c r="E326" s="19" t="s">
        <v>1504</v>
      </c>
      <c r="F326" s="19" t="s">
        <v>1549</v>
      </c>
      <c r="G326" s="19" t="s">
        <v>2030</v>
      </c>
    </row>
    <row r="327" spans="1:7" ht="19.5" customHeight="1">
      <c r="A327" s="18" t="s">
        <v>2031</v>
      </c>
      <c r="B327" s="19" t="s">
        <v>1168</v>
      </c>
      <c r="C327" s="19" t="s">
        <v>1650</v>
      </c>
      <c r="D327" s="19" t="s">
        <v>1511</v>
      </c>
      <c r="E327" s="19" t="s">
        <v>1504</v>
      </c>
      <c r="F327" s="19" t="s">
        <v>1548</v>
      </c>
      <c r="G327" s="19"/>
    </row>
    <row r="328" spans="1:7" ht="19.5" customHeight="1">
      <c r="A328" s="18" t="s">
        <v>2032</v>
      </c>
      <c r="B328" s="19" t="s">
        <v>1095</v>
      </c>
      <c r="C328" s="19" t="s">
        <v>1650</v>
      </c>
      <c r="D328" s="19" t="s">
        <v>1511</v>
      </c>
      <c r="E328" s="19" t="s">
        <v>1504</v>
      </c>
      <c r="F328" s="19" t="s">
        <v>1548</v>
      </c>
      <c r="G328" s="19"/>
    </row>
    <row r="329" spans="1:7" ht="19.5" customHeight="1">
      <c r="A329" s="18" t="s">
        <v>2033</v>
      </c>
      <c r="B329" s="19" t="s">
        <v>1098</v>
      </c>
      <c r="C329" s="19" t="s">
        <v>1650</v>
      </c>
      <c r="D329" s="19" t="s">
        <v>1511</v>
      </c>
      <c r="E329" s="19" t="s">
        <v>1504</v>
      </c>
      <c r="F329" s="19" t="s">
        <v>1548</v>
      </c>
      <c r="G329" s="19"/>
    </row>
    <row r="330" spans="1:7" ht="19.5" customHeight="1">
      <c r="A330" s="18" t="s">
        <v>2034</v>
      </c>
      <c r="B330" s="20" t="s">
        <v>1591</v>
      </c>
      <c r="C330" s="19" t="s">
        <v>1650</v>
      </c>
      <c r="D330" s="19" t="s">
        <v>1511</v>
      </c>
      <c r="E330" s="19" t="s">
        <v>1504</v>
      </c>
      <c r="F330" s="19" t="s">
        <v>1549</v>
      </c>
      <c r="G330" s="19"/>
    </row>
    <row r="331" spans="1:7" ht="19.5" customHeight="1">
      <c r="A331" s="18" t="s">
        <v>2035</v>
      </c>
      <c r="B331" s="19" t="s">
        <v>2036</v>
      </c>
      <c r="C331" s="19" t="s">
        <v>1650</v>
      </c>
      <c r="D331" s="19" t="s">
        <v>1510</v>
      </c>
      <c r="E331" s="19" t="s">
        <v>1505</v>
      </c>
      <c r="F331" s="19" t="s">
        <v>1764</v>
      </c>
      <c r="G331" s="19"/>
    </row>
    <row r="332" spans="1:7" ht="19.5" customHeight="1">
      <c r="A332" s="18" t="s">
        <v>2037</v>
      </c>
      <c r="B332" s="19" t="s">
        <v>2038</v>
      </c>
      <c r="C332" s="19" t="s">
        <v>1650</v>
      </c>
      <c r="D332" s="19" t="s">
        <v>1510</v>
      </c>
      <c r="E332" s="19" t="s">
        <v>1505</v>
      </c>
      <c r="F332" s="19" t="s">
        <v>1764</v>
      </c>
      <c r="G332" s="19"/>
    </row>
    <row r="333" spans="1:7" ht="19.5" customHeight="1">
      <c r="A333" s="18" t="s">
        <v>2039</v>
      </c>
      <c r="B333" s="19" t="s">
        <v>1313</v>
      </c>
      <c r="C333" s="19" t="s">
        <v>1650</v>
      </c>
      <c r="D333" s="19" t="s">
        <v>1510</v>
      </c>
      <c r="E333" s="19" t="s">
        <v>1505</v>
      </c>
      <c r="F333" s="19" t="s">
        <v>1551</v>
      </c>
      <c r="G333" s="19"/>
    </row>
    <row r="334" spans="1:7" ht="19.5" customHeight="1">
      <c r="A334" s="18" t="s">
        <v>2040</v>
      </c>
      <c r="B334" s="19" t="s">
        <v>1301</v>
      </c>
      <c r="C334" s="19" t="s">
        <v>1650</v>
      </c>
      <c r="D334" s="19" t="s">
        <v>1510</v>
      </c>
      <c r="E334" s="19" t="s">
        <v>1505</v>
      </c>
      <c r="F334" s="19" t="s">
        <v>1551</v>
      </c>
      <c r="G334" s="19"/>
    </row>
    <row r="335" spans="1:7" ht="19.5" customHeight="1">
      <c r="A335" s="18" t="s">
        <v>2041</v>
      </c>
      <c r="B335" s="19" t="s">
        <v>1582</v>
      </c>
      <c r="C335" s="19" t="s">
        <v>1650</v>
      </c>
      <c r="D335" s="19" t="s">
        <v>1510</v>
      </c>
      <c r="E335" s="19" t="s">
        <v>1505</v>
      </c>
      <c r="F335" s="19" t="s">
        <v>1551</v>
      </c>
      <c r="G335" s="19"/>
    </row>
    <row r="336" spans="1:7" ht="19.5" customHeight="1">
      <c r="A336" s="18" t="s">
        <v>2042</v>
      </c>
      <c r="B336" s="19" t="s">
        <v>1298</v>
      </c>
      <c r="C336" s="19" t="s">
        <v>1650</v>
      </c>
      <c r="D336" s="19" t="s">
        <v>1510</v>
      </c>
      <c r="E336" s="19" t="s">
        <v>1505</v>
      </c>
      <c r="F336" s="19" t="s">
        <v>1551</v>
      </c>
      <c r="G336" s="19"/>
    </row>
    <row r="337" spans="1:7" ht="19.5" customHeight="1">
      <c r="A337" s="18" t="s">
        <v>2043</v>
      </c>
      <c r="B337" s="19" t="s">
        <v>1317</v>
      </c>
      <c r="C337" s="19" t="s">
        <v>1650</v>
      </c>
      <c r="D337" s="19" t="s">
        <v>1510</v>
      </c>
      <c r="E337" s="19" t="s">
        <v>1505</v>
      </c>
      <c r="F337" s="19" t="s">
        <v>1551</v>
      </c>
      <c r="G337" s="19"/>
    </row>
    <row r="338" spans="1:7" ht="19.5" customHeight="1">
      <c r="A338" s="18" t="s">
        <v>2044</v>
      </c>
      <c r="B338" s="19" t="s">
        <v>1334</v>
      </c>
      <c r="C338" s="19" t="s">
        <v>1650</v>
      </c>
      <c r="D338" s="19" t="s">
        <v>1510</v>
      </c>
      <c r="E338" s="19" t="s">
        <v>1505</v>
      </c>
      <c r="F338" s="19" t="s">
        <v>1551</v>
      </c>
      <c r="G338" s="19"/>
    </row>
    <row r="339" spans="1:7" ht="19.5" customHeight="1">
      <c r="A339" s="18" t="s">
        <v>2045</v>
      </c>
      <c r="B339" s="19" t="s">
        <v>1580</v>
      </c>
      <c r="C339" s="19" t="s">
        <v>1650</v>
      </c>
      <c r="D339" s="19" t="s">
        <v>1510</v>
      </c>
      <c r="E339" s="19" t="s">
        <v>1505</v>
      </c>
      <c r="F339" s="19" t="s">
        <v>1551</v>
      </c>
      <c r="G339" s="19"/>
    </row>
    <row r="340" spans="1:7" ht="19.5" customHeight="1">
      <c r="A340" s="18" t="s">
        <v>2046</v>
      </c>
      <c r="B340" s="19" t="s">
        <v>1284</v>
      </c>
      <c r="C340" s="19" t="s">
        <v>1650</v>
      </c>
      <c r="D340" s="19" t="s">
        <v>1510</v>
      </c>
      <c r="E340" s="19" t="s">
        <v>1505</v>
      </c>
      <c r="F340" s="19" t="s">
        <v>1551</v>
      </c>
      <c r="G340" s="19"/>
    </row>
    <row r="341" spans="1:7" ht="19.5" customHeight="1">
      <c r="A341" s="18" t="s">
        <v>2047</v>
      </c>
      <c r="B341" s="19" t="s">
        <v>1325</v>
      </c>
      <c r="C341" s="19" t="s">
        <v>1650</v>
      </c>
      <c r="D341" s="19" t="s">
        <v>1510</v>
      </c>
      <c r="E341" s="19" t="s">
        <v>1505</v>
      </c>
      <c r="F341" s="19" t="s">
        <v>1551</v>
      </c>
      <c r="G341" s="19"/>
    </row>
    <row r="342" spans="1:7" ht="19.5" customHeight="1">
      <c r="A342" s="18" t="s">
        <v>2048</v>
      </c>
      <c r="B342" s="19" t="s">
        <v>1328</v>
      </c>
      <c r="C342" s="19" t="s">
        <v>1650</v>
      </c>
      <c r="D342" s="19" t="s">
        <v>1510</v>
      </c>
      <c r="E342" s="19" t="s">
        <v>1505</v>
      </c>
      <c r="F342" s="19" t="s">
        <v>1551</v>
      </c>
      <c r="G342" s="19"/>
    </row>
    <row r="343" spans="1:7" ht="19.5" customHeight="1">
      <c r="A343" s="18" t="s">
        <v>2049</v>
      </c>
      <c r="B343" s="19" t="s">
        <v>1271</v>
      </c>
      <c r="C343" s="19" t="s">
        <v>1650</v>
      </c>
      <c r="D343" s="19" t="s">
        <v>1510</v>
      </c>
      <c r="E343" s="19" t="s">
        <v>1505</v>
      </c>
      <c r="F343" s="19" t="s">
        <v>1551</v>
      </c>
      <c r="G343" s="19"/>
    </row>
    <row r="344" spans="1:7" ht="19.5" customHeight="1">
      <c r="A344" s="18" t="s">
        <v>2050</v>
      </c>
      <c r="B344" s="19" t="s">
        <v>1583</v>
      </c>
      <c r="C344" s="19" t="s">
        <v>1650</v>
      </c>
      <c r="D344" s="19" t="s">
        <v>1510</v>
      </c>
      <c r="E344" s="19" t="s">
        <v>1505</v>
      </c>
      <c r="F344" s="19" t="s">
        <v>1551</v>
      </c>
      <c r="G344" s="19"/>
    </row>
    <row r="345" spans="1:7" ht="19.5" customHeight="1">
      <c r="A345" s="18" t="s">
        <v>2051</v>
      </c>
      <c r="B345" s="19" t="s">
        <v>1584</v>
      </c>
      <c r="C345" s="19" t="s">
        <v>1650</v>
      </c>
      <c r="D345" s="19" t="s">
        <v>1510</v>
      </c>
      <c r="E345" s="19" t="s">
        <v>1505</v>
      </c>
      <c r="F345" s="19" t="s">
        <v>1551</v>
      </c>
      <c r="G345" s="19"/>
    </row>
    <row r="346" spans="1:7" ht="19.5" customHeight="1">
      <c r="A346" s="18" t="s">
        <v>2052</v>
      </c>
      <c r="B346" s="19" t="s">
        <v>2053</v>
      </c>
      <c r="C346" s="19" t="s">
        <v>1650</v>
      </c>
      <c r="D346" s="19" t="s">
        <v>1510</v>
      </c>
      <c r="E346" s="19" t="s">
        <v>1505</v>
      </c>
      <c r="F346" s="19" t="s">
        <v>1550</v>
      </c>
      <c r="G346" s="19"/>
    </row>
    <row r="347" spans="1:7" ht="19.5" customHeight="1">
      <c r="A347" s="18" t="s">
        <v>2054</v>
      </c>
      <c r="B347" s="19" t="s">
        <v>1127</v>
      </c>
      <c r="C347" s="19" t="s">
        <v>1650</v>
      </c>
      <c r="D347" s="19" t="s">
        <v>1510</v>
      </c>
      <c r="E347" s="19" t="s">
        <v>1505</v>
      </c>
      <c r="F347" s="19" t="s">
        <v>1550</v>
      </c>
      <c r="G347" s="19"/>
    </row>
    <row r="348" spans="1:7" ht="19.5" customHeight="1">
      <c r="A348" s="18">
        <v>2018029</v>
      </c>
      <c r="B348" s="20" t="s">
        <v>1581</v>
      </c>
      <c r="C348" s="19" t="s">
        <v>1650</v>
      </c>
      <c r="D348" s="19" t="s">
        <v>1510</v>
      </c>
      <c r="E348" s="19" t="s">
        <v>1505</v>
      </c>
      <c r="F348" s="19" t="s">
        <v>1551</v>
      </c>
      <c r="G348" s="19"/>
    </row>
    <row r="349" spans="1:7" ht="19.5" customHeight="1">
      <c r="A349" s="18" t="s">
        <v>2055</v>
      </c>
      <c r="B349" s="19" t="s">
        <v>2056</v>
      </c>
      <c r="C349" s="19" t="s">
        <v>1650</v>
      </c>
      <c r="D349" s="19" t="s">
        <v>1510</v>
      </c>
      <c r="E349" s="19" t="s">
        <v>1506</v>
      </c>
      <c r="F349" s="19" t="s">
        <v>1764</v>
      </c>
      <c r="G349" s="19"/>
    </row>
    <row r="350" spans="1:7" ht="19.5" customHeight="1">
      <c r="A350" s="18" t="s">
        <v>2057</v>
      </c>
      <c r="B350" s="19" t="s">
        <v>2058</v>
      </c>
      <c r="C350" s="19" t="s">
        <v>1650</v>
      </c>
      <c r="D350" s="19" t="s">
        <v>1510</v>
      </c>
      <c r="E350" s="19" t="s">
        <v>1506</v>
      </c>
      <c r="F350" s="19" t="s">
        <v>1764</v>
      </c>
      <c r="G350" s="19"/>
    </row>
    <row r="351" spans="1:7" ht="19.5" customHeight="1">
      <c r="A351" s="18" t="s">
        <v>2059</v>
      </c>
      <c r="B351" s="19" t="s">
        <v>2060</v>
      </c>
      <c r="C351" s="19" t="s">
        <v>1650</v>
      </c>
      <c r="D351" s="19" t="s">
        <v>1510</v>
      </c>
      <c r="E351" s="19" t="s">
        <v>1506</v>
      </c>
      <c r="F351" s="19" t="s">
        <v>1551</v>
      </c>
      <c r="G351" s="19"/>
    </row>
    <row r="352" spans="1:7" ht="19.5" customHeight="1">
      <c r="A352" s="18" t="s">
        <v>2061</v>
      </c>
      <c r="B352" s="19" t="s">
        <v>2062</v>
      </c>
      <c r="C352" s="19" t="s">
        <v>1650</v>
      </c>
      <c r="D352" s="19" t="s">
        <v>1510</v>
      </c>
      <c r="E352" s="19" t="s">
        <v>1506</v>
      </c>
      <c r="F352" s="19" t="s">
        <v>1551</v>
      </c>
      <c r="G352" s="19"/>
    </row>
    <row r="353" spans="1:7" ht="19.5" customHeight="1">
      <c r="A353" s="18" t="s">
        <v>2063</v>
      </c>
      <c r="B353" s="19" t="s">
        <v>1308</v>
      </c>
      <c r="C353" s="19" t="s">
        <v>1650</v>
      </c>
      <c r="D353" s="19" t="s">
        <v>1510</v>
      </c>
      <c r="E353" s="19" t="s">
        <v>1506</v>
      </c>
      <c r="F353" s="19" t="s">
        <v>1551</v>
      </c>
      <c r="G353" s="19"/>
    </row>
    <row r="354" spans="1:7" ht="19.5" customHeight="1">
      <c r="A354" s="18" t="s">
        <v>2064</v>
      </c>
      <c r="B354" s="19" t="s">
        <v>2065</v>
      </c>
      <c r="C354" s="19" t="s">
        <v>1650</v>
      </c>
      <c r="D354" s="19" t="s">
        <v>1510</v>
      </c>
      <c r="E354" s="19" t="s">
        <v>1506</v>
      </c>
      <c r="F354" s="19" t="s">
        <v>1552</v>
      </c>
      <c r="G354" s="19"/>
    </row>
    <row r="355" spans="1:7" ht="19.5" customHeight="1">
      <c r="A355" s="22" t="s">
        <v>2066</v>
      </c>
      <c r="B355" s="19" t="s">
        <v>1141</v>
      </c>
      <c r="C355" s="19" t="s">
        <v>1650</v>
      </c>
      <c r="D355" s="19" t="s">
        <v>1510</v>
      </c>
      <c r="E355" s="19" t="s">
        <v>1506</v>
      </c>
      <c r="F355" s="19" t="s">
        <v>1550</v>
      </c>
      <c r="G355" s="19"/>
    </row>
    <row r="356" spans="1:7" ht="19.5" customHeight="1">
      <c r="A356" s="22" t="s">
        <v>2067</v>
      </c>
      <c r="B356" s="19" t="s">
        <v>2068</v>
      </c>
      <c r="C356" s="19" t="s">
        <v>1650</v>
      </c>
      <c r="D356" s="19" t="s">
        <v>1510</v>
      </c>
      <c r="E356" s="19" t="s">
        <v>1506</v>
      </c>
      <c r="F356" s="19" t="s">
        <v>1550</v>
      </c>
      <c r="G356" s="19"/>
    </row>
    <row r="357" spans="1:7" ht="19.5" customHeight="1">
      <c r="A357" s="18" t="s">
        <v>2069</v>
      </c>
      <c r="B357" s="19" t="s">
        <v>2070</v>
      </c>
      <c r="C357" s="19" t="s">
        <v>1650</v>
      </c>
      <c r="D357" s="19" t="s">
        <v>1510</v>
      </c>
      <c r="E357" s="19" t="s">
        <v>1506</v>
      </c>
      <c r="F357" s="19" t="s">
        <v>1550</v>
      </c>
      <c r="G357" s="19"/>
    </row>
    <row r="358" spans="1:7" ht="19.5" customHeight="1">
      <c r="A358" s="18" t="s">
        <v>2071</v>
      </c>
      <c r="B358" s="19" t="s">
        <v>1113</v>
      </c>
      <c r="C358" s="19" t="s">
        <v>1650</v>
      </c>
      <c r="D358" s="19" t="s">
        <v>1510</v>
      </c>
      <c r="E358" s="19" t="s">
        <v>1506</v>
      </c>
      <c r="F358" s="19" t="s">
        <v>1550</v>
      </c>
      <c r="G358" s="19"/>
    </row>
    <row r="359" spans="1:7" ht="19.5" customHeight="1">
      <c r="A359" s="18" t="s">
        <v>2072</v>
      </c>
      <c r="B359" s="19" t="s">
        <v>1576</v>
      </c>
      <c r="C359" s="19" t="s">
        <v>1650</v>
      </c>
      <c r="D359" s="19" t="s">
        <v>1510</v>
      </c>
      <c r="E359" s="19" t="s">
        <v>1506</v>
      </c>
      <c r="F359" s="19" t="s">
        <v>1550</v>
      </c>
      <c r="G359" s="19"/>
    </row>
    <row r="360" spans="1:7" ht="19.5" customHeight="1">
      <c r="A360" s="18" t="s">
        <v>2073</v>
      </c>
      <c r="B360" s="19" t="s">
        <v>2074</v>
      </c>
      <c r="C360" s="19" t="s">
        <v>1650</v>
      </c>
      <c r="D360" s="19" t="s">
        <v>1510</v>
      </c>
      <c r="E360" s="19" t="s">
        <v>1506</v>
      </c>
      <c r="F360" s="19" t="s">
        <v>1550</v>
      </c>
      <c r="G360" s="19"/>
    </row>
    <row r="361" spans="1:7" ht="19.5" customHeight="1">
      <c r="A361" s="18">
        <v>2018030</v>
      </c>
      <c r="B361" s="20" t="s">
        <v>1300</v>
      </c>
      <c r="C361" s="19" t="s">
        <v>1650</v>
      </c>
      <c r="D361" s="19" t="s">
        <v>1510</v>
      </c>
      <c r="E361" s="19" t="s">
        <v>1506</v>
      </c>
      <c r="F361" s="19" t="s">
        <v>1551</v>
      </c>
      <c r="G361" s="19"/>
    </row>
    <row r="362" spans="1:7" ht="19.5" customHeight="1">
      <c r="A362" s="18">
        <v>2018031</v>
      </c>
      <c r="B362" s="20" t="s">
        <v>2075</v>
      </c>
      <c r="C362" s="19" t="s">
        <v>1650</v>
      </c>
      <c r="D362" s="19" t="s">
        <v>1510</v>
      </c>
      <c r="E362" s="19" t="s">
        <v>1506</v>
      </c>
      <c r="F362" s="19" t="s">
        <v>1552</v>
      </c>
      <c r="G362" s="19"/>
    </row>
    <row r="363" spans="1:7" ht="19.5" customHeight="1">
      <c r="A363" s="18">
        <v>2018032</v>
      </c>
      <c r="B363" s="20" t="s">
        <v>1299</v>
      </c>
      <c r="C363" s="19" t="s">
        <v>1650</v>
      </c>
      <c r="D363" s="19" t="s">
        <v>1510</v>
      </c>
      <c r="E363" s="19" t="s">
        <v>1506</v>
      </c>
      <c r="F363" s="19" t="s">
        <v>1551</v>
      </c>
      <c r="G363" s="19"/>
    </row>
    <row r="364" spans="1:7" ht="19.5" customHeight="1">
      <c r="A364" s="18" t="s">
        <v>2076</v>
      </c>
      <c r="B364" s="19" t="s">
        <v>1309</v>
      </c>
      <c r="C364" s="19" t="s">
        <v>1650</v>
      </c>
      <c r="D364" s="19" t="s">
        <v>1510</v>
      </c>
      <c r="E364" s="19" t="s">
        <v>1504</v>
      </c>
      <c r="F364" s="19" t="s">
        <v>1551</v>
      </c>
      <c r="G364" s="19"/>
    </row>
    <row r="365" spans="1:7" ht="19.5" customHeight="1">
      <c r="A365" s="18" t="s">
        <v>2077</v>
      </c>
      <c r="B365" s="19" t="s">
        <v>1304</v>
      </c>
      <c r="C365" s="19" t="s">
        <v>1650</v>
      </c>
      <c r="D365" s="19" t="s">
        <v>1510</v>
      </c>
      <c r="E365" s="19" t="s">
        <v>1504</v>
      </c>
      <c r="F365" s="19" t="s">
        <v>1551</v>
      </c>
      <c r="G365" s="19"/>
    </row>
    <row r="366" spans="1:7" ht="19.5" customHeight="1">
      <c r="A366" s="18" t="s">
        <v>2078</v>
      </c>
      <c r="B366" s="19" t="s">
        <v>1292</v>
      </c>
      <c r="C366" s="19" t="s">
        <v>1650</v>
      </c>
      <c r="D366" s="19" t="s">
        <v>1510</v>
      </c>
      <c r="E366" s="19" t="s">
        <v>1504</v>
      </c>
      <c r="F366" s="19" t="s">
        <v>1551</v>
      </c>
      <c r="G366" s="19"/>
    </row>
    <row r="367" spans="1:7" ht="19.5" customHeight="1">
      <c r="A367" s="18" t="s">
        <v>2079</v>
      </c>
      <c r="B367" s="19" t="s">
        <v>1303</v>
      </c>
      <c r="C367" s="19" t="s">
        <v>1650</v>
      </c>
      <c r="D367" s="19" t="s">
        <v>1510</v>
      </c>
      <c r="E367" s="19" t="s">
        <v>1504</v>
      </c>
      <c r="F367" s="19" t="s">
        <v>1551</v>
      </c>
      <c r="G367" s="19"/>
    </row>
    <row r="368" spans="1:7" ht="19.5" customHeight="1">
      <c r="A368" s="18" t="s">
        <v>2080</v>
      </c>
      <c r="B368" s="19" t="s">
        <v>1295</v>
      </c>
      <c r="C368" s="19" t="s">
        <v>1650</v>
      </c>
      <c r="D368" s="19" t="s">
        <v>1510</v>
      </c>
      <c r="E368" s="19" t="s">
        <v>1504</v>
      </c>
      <c r="F368" s="19" t="s">
        <v>1551</v>
      </c>
      <c r="G368" s="19"/>
    </row>
    <row r="369" spans="1:7" ht="19.5" customHeight="1">
      <c r="A369" s="18" t="s">
        <v>2081</v>
      </c>
      <c r="B369" s="19" t="s">
        <v>1326</v>
      </c>
      <c r="C369" s="19" t="s">
        <v>1650</v>
      </c>
      <c r="D369" s="19" t="s">
        <v>1510</v>
      </c>
      <c r="E369" s="19" t="s">
        <v>1504</v>
      </c>
      <c r="F369" s="19" t="s">
        <v>1551</v>
      </c>
      <c r="G369" s="19"/>
    </row>
    <row r="370" spans="1:7" ht="19.5" customHeight="1">
      <c r="A370" s="18" t="s">
        <v>2082</v>
      </c>
      <c r="B370" s="19" t="s">
        <v>1314</v>
      </c>
      <c r="C370" s="19" t="s">
        <v>1650</v>
      </c>
      <c r="D370" s="19" t="s">
        <v>1510</v>
      </c>
      <c r="E370" s="19" t="s">
        <v>1504</v>
      </c>
      <c r="F370" s="19" t="s">
        <v>1551</v>
      </c>
      <c r="G370" s="19"/>
    </row>
    <row r="371" spans="1:7" ht="19.5" customHeight="1">
      <c r="A371" s="18" t="s">
        <v>2083</v>
      </c>
      <c r="B371" s="19" t="s">
        <v>1306</v>
      </c>
      <c r="C371" s="19" t="s">
        <v>1650</v>
      </c>
      <c r="D371" s="19" t="s">
        <v>1510</v>
      </c>
      <c r="E371" s="19" t="s">
        <v>1504</v>
      </c>
      <c r="F371" s="19" t="s">
        <v>1552</v>
      </c>
      <c r="G371" s="19"/>
    </row>
    <row r="372" spans="1:7" ht="19.5" customHeight="1">
      <c r="A372" s="18" t="s">
        <v>2084</v>
      </c>
      <c r="B372" s="19" t="s">
        <v>1322</v>
      </c>
      <c r="C372" s="19" t="s">
        <v>1650</v>
      </c>
      <c r="D372" s="19" t="s">
        <v>1510</v>
      </c>
      <c r="E372" s="19" t="s">
        <v>1504</v>
      </c>
      <c r="F372" s="19" t="s">
        <v>1552</v>
      </c>
      <c r="G372" s="19"/>
    </row>
    <row r="373" spans="1:7" ht="19.5" customHeight="1">
      <c r="A373" s="18" t="s">
        <v>2085</v>
      </c>
      <c r="B373" s="19" t="s">
        <v>1144</v>
      </c>
      <c r="C373" s="19" t="s">
        <v>1650</v>
      </c>
      <c r="D373" s="19" t="s">
        <v>1510</v>
      </c>
      <c r="E373" s="19" t="s">
        <v>1504</v>
      </c>
      <c r="F373" s="19" t="s">
        <v>1552</v>
      </c>
      <c r="G373" s="19"/>
    </row>
    <row r="374" spans="1:7" ht="19.5" customHeight="1">
      <c r="A374" s="18" t="s">
        <v>2086</v>
      </c>
      <c r="B374" s="19" t="s">
        <v>1182</v>
      </c>
      <c r="C374" s="19" t="s">
        <v>1650</v>
      </c>
      <c r="D374" s="19" t="s">
        <v>1510</v>
      </c>
      <c r="E374" s="19" t="s">
        <v>1504</v>
      </c>
      <c r="F374" s="19" t="s">
        <v>1552</v>
      </c>
      <c r="G374" s="19"/>
    </row>
    <row r="375" spans="1:7" ht="19.5" customHeight="1">
      <c r="A375" s="18" t="s">
        <v>2087</v>
      </c>
      <c r="B375" s="19" t="s">
        <v>1579</v>
      </c>
      <c r="C375" s="19" t="s">
        <v>1650</v>
      </c>
      <c r="D375" s="19" t="s">
        <v>1510</v>
      </c>
      <c r="E375" s="19" t="s">
        <v>1504</v>
      </c>
      <c r="F375" s="19" t="s">
        <v>1552</v>
      </c>
      <c r="G375" s="19"/>
    </row>
    <row r="376" spans="1:7" ht="19.5" customHeight="1">
      <c r="A376" s="18" t="s">
        <v>2088</v>
      </c>
      <c r="B376" s="19" t="s">
        <v>1316</v>
      </c>
      <c r="C376" s="19" t="s">
        <v>1650</v>
      </c>
      <c r="D376" s="19" t="s">
        <v>1510</v>
      </c>
      <c r="E376" s="19" t="s">
        <v>1504</v>
      </c>
      <c r="F376" s="19" t="s">
        <v>1550</v>
      </c>
      <c r="G376" s="19"/>
    </row>
    <row r="377" spans="1:7" ht="19.5" customHeight="1">
      <c r="A377" s="18" t="s">
        <v>2089</v>
      </c>
      <c r="B377" s="19" t="s">
        <v>2090</v>
      </c>
      <c r="C377" s="19"/>
      <c r="D377" s="19" t="s">
        <v>1281</v>
      </c>
      <c r="E377" s="19" t="s">
        <v>1505</v>
      </c>
      <c r="F377" s="19" t="s">
        <v>1547</v>
      </c>
      <c r="G377" s="19"/>
    </row>
    <row r="378" spans="1:7" ht="19.5" customHeight="1">
      <c r="A378" s="18" t="s">
        <v>2091</v>
      </c>
      <c r="B378" s="19" t="s">
        <v>1312</v>
      </c>
      <c r="C378" s="19" t="s">
        <v>1650</v>
      </c>
      <c r="D378" s="19" t="s">
        <v>1510</v>
      </c>
      <c r="E378" s="19" t="s">
        <v>1504</v>
      </c>
      <c r="F378" s="19" t="s">
        <v>1550</v>
      </c>
      <c r="G378" s="19"/>
    </row>
    <row r="379" spans="1:7" ht="19.5" customHeight="1">
      <c r="A379" s="18" t="s">
        <v>2092</v>
      </c>
      <c r="B379" s="19" t="s">
        <v>1310</v>
      </c>
      <c r="C379" s="19" t="s">
        <v>1650</v>
      </c>
      <c r="D379" s="19" t="s">
        <v>1510</v>
      </c>
      <c r="E379" s="19" t="s">
        <v>1504</v>
      </c>
      <c r="F379" s="19" t="s">
        <v>1550</v>
      </c>
      <c r="G379" s="19"/>
    </row>
    <row r="380" spans="1:7" ht="19.5" customHeight="1">
      <c r="A380" s="18" t="s">
        <v>2093</v>
      </c>
      <c r="B380" s="19" t="s">
        <v>1184</v>
      </c>
      <c r="C380" s="19" t="s">
        <v>1650</v>
      </c>
      <c r="D380" s="19" t="s">
        <v>1510</v>
      </c>
      <c r="E380" s="19" t="s">
        <v>1504</v>
      </c>
      <c r="F380" s="19" t="s">
        <v>1550</v>
      </c>
      <c r="G380" s="19"/>
    </row>
    <row r="381" spans="1:7" ht="19.5" customHeight="1">
      <c r="A381" s="18" t="s">
        <v>2094</v>
      </c>
      <c r="B381" s="19" t="s">
        <v>1183</v>
      </c>
      <c r="C381" s="19" t="s">
        <v>1650</v>
      </c>
      <c r="D381" s="19" t="s">
        <v>1510</v>
      </c>
      <c r="E381" s="19" t="s">
        <v>1504</v>
      </c>
      <c r="F381" s="19" t="s">
        <v>1550</v>
      </c>
      <c r="G381" s="19"/>
    </row>
    <row r="382" spans="1:7" ht="19.5" customHeight="1">
      <c r="A382" s="18" t="s">
        <v>2095</v>
      </c>
      <c r="B382" s="19" t="s">
        <v>1577</v>
      </c>
      <c r="C382" s="19" t="s">
        <v>1650</v>
      </c>
      <c r="D382" s="19" t="s">
        <v>1235</v>
      </c>
      <c r="E382" s="19" t="s">
        <v>1505</v>
      </c>
      <c r="F382" s="19" t="s">
        <v>1530</v>
      </c>
      <c r="G382" s="19"/>
    </row>
    <row r="383" spans="1:7" ht="19.5" customHeight="1">
      <c r="A383" s="18" t="s">
        <v>2096</v>
      </c>
      <c r="B383" s="19" t="s">
        <v>1181</v>
      </c>
      <c r="C383" s="19" t="s">
        <v>1650</v>
      </c>
      <c r="D383" s="19" t="s">
        <v>1510</v>
      </c>
      <c r="E383" s="19" t="s">
        <v>1504</v>
      </c>
      <c r="F383" s="19" t="s">
        <v>1550</v>
      </c>
      <c r="G383" s="19"/>
    </row>
    <row r="384" spans="1:7" ht="19.5" customHeight="1">
      <c r="A384" s="18" t="s">
        <v>2097</v>
      </c>
      <c r="B384" s="19" t="s">
        <v>1593</v>
      </c>
      <c r="C384" s="19"/>
      <c r="D384" s="19" t="s">
        <v>1511</v>
      </c>
      <c r="E384" s="19" t="s">
        <v>1505</v>
      </c>
      <c r="F384" s="19" t="s">
        <v>1549</v>
      </c>
      <c r="G384" s="19"/>
    </row>
    <row r="385" spans="1:7" ht="19.5" customHeight="1">
      <c r="A385" s="18"/>
      <c r="B385" s="19" t="s">
        <v>1323</v>
      </c>
      <c r="C385" s="19"/>
      <c r="D385" s="19" t="s">
        <v>1510</v>
      </c>
      <c r="E385" s="19" t="s">
        <v>1504</v>
      </c>
      <c r="F385" s="19" t="s">
        <v>1551</v>
      </c>
      <c r="G385" s="19"/>
    </row>
    <row r="386" spans="1:7" ht="19.5" customHeight="1">
      <c r="A386" s="18"/>
      <c r="B386" s="19" t="s">
        <v>1130</v>
      </c>
      <c r="C386" s="19"/>
      <c r="D386" s="19" t="s">
        <v>1235</v>
      </c>
      <c r="E386" s="19" t="s">
        <v>1504</v>
      </c>
      <c r="F386" s="19" t="s">
        <v>1529</v>
      </c>
      <c r="G386" s="19"/>
    </row>
    <row r="387" spans="1:7" ht="19.5" customHeight="1">
      <c r="A387" s="18" t="s">
        <v>2098</v>
      </c>
      <c r="B387" s="19" t="s">
        <v>1305</v>
      </c>
      <c r="C387" s="19" t="s">
        <v>1650</v>
      </c>
      <c r="D387" s="19" t="s">
        <v>1510</v>
      </c>
      <c r="E387" s="19" t="s">
        <v>1504</v>
      </c>
      <c r="F387" s="19" t="s">
        <v>1550</v>
      </c>
      <c r="G387" s="19"/>
    </row>
    <row r="388" spans="1:7" ht="19.5" customHeight="1">
      <c r="A388" s="18" t="s">
        <v>2099</v>
      </c>
      <c r="B388" s="20" t="s">
        <v>1302</v>
      </c>
      <c r="C388" s="19" t="s">
        <v>1650</v>
      </c>
      <c r="D388" s="19" t="s">
        <v>1510</v>
      </c>
      <c r="E388" s="19" t="s">
        <v>1504</v>
      </c>
      <c r="F388" s="19" t="s">
        <v>1551</v>
      </c>
      <c r="G388" s="19"/>
    </row>
  </sheetData>
  <sheetProtection/>
  <autoFilter ref="A2:G388"/>
  <mergeCells count="1">
    <mergeCell ref="A1:F1"/>
  </mergeCells>
  <conditionalFormatting sqref="A2:G2">
    <cfRule type="expression" priority="1" dxfId="1" stopIfTrue="1">
      <formula>AND(COUNTIF($A$2:$G$2,A2)&gt;1,NOT(ISBLANK(A2)))</formula>
    </cfRule>
  </conditionalFormatting>
  <printOptions/>
  <pageMargins left="0.7" right="0.7" top="0.75" bottom="0.75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E69" sqref="E69"/>
    </sheetView>
  </sheetViews>
  <sheetFormatPr defaultColWidth="9.140625" defaultRowHeight="12.75"/>
  <cols>
    <col min="1" max="1" width="25.140625" style="0" bestFit="1" customWidth="1"/>
    <col min="2" max="2" width="6.140625" style="0" bestFit="1" customWidth="1"/>
    <col min="3" max="3" width="21.57421875" style="0" bestFit="1" customWidth="1"/>
    <col min="4" max="4" width="7.00390625" style="0" bestFit="1" customWidth="1"/>
    <col min="5" max="5" width="20.7109375" style="0" bestFit="1" customWidth="1"/>
    <col min="6" max="6" width="7.7109375" style="0" bestFit="1" customWidth="1"/>
    <col min="7" max="7" width="20.421875" style="0" bestFit="1" customWidth="1"/>
    <col min="8" max="8" width="8.421875" style="0" bestFit="1" customWidth="1"/>
    <col min="10" max="10" width="72.57421875" style="0" bestFit="1" customWidth="1"/>
  </cols>
  <sheetData>
    <row r="1" spans="1:8" ht="20.25" customHeight="1">
      <c r="A1" s="1" t="s">
        <v>2100</v>
      </c>
      <c r="B1" s="1"/>
      <c r="C1" s="1"/>
      <c r="D1" s="1"/>
      <c r="E1" s="1"/>
      <c r="F1" s="1"/>
      <c r="G1" s="1"/>
      <c r="H1" s="2"/>
    </row>
    <row r="2" spans="1:10" ht="19.5" customHeight="1">
      <c r="A2" s="3" t="s">
        <v>2101</v>
      </c>
      <c r="B2" s="3"/>
      <c r="C2" s="3" t="s">
        <v>2102</v>
      </c>
      <c r="D2" s="3"/>
      <c r="E2" s="3" t="s">
        <v>2103</v>
      </c>
      <c r="F2" s="3"/>
      <c r="G2" s="3" t="s">
        <v>2104</v>
      </c>
      <c r="H2" s="3"/>
      <c r="J2" s="11" t="s">
        <v>2105</v>
      </c>
    </row>
    <row r="3" spans="1:10" ht="19.5" customHeight="1">
      <c r="A3" s="4" t="s">
        <v>2106</v>
      </c>
      <c r="B3" s="5" t="s">
        <v>2</v>
      </c>
      <c r="C3" s="4" t="s">
        <v>2107</v>
      </c>
      <c r="D3" s="5" t="s">
        <v>2</v>
      </c>
      <c r="E3" s="4" t="s">
        <v>2108</v>
      </c>
      <c r="F3" s="5" t="s">
        <v>2</v>
      </c>
      <c r="G3" s="4" t="s">
        <v>2109</v>
      </c>
      <c r="H3" s="5" t="s">
        <v>2</v>
      </c>
      <c r="J3" s="12" t="s">
        <v>2110</v>
      </c>
    </row>
    <row r="4" spans="1:10" ht="19.5" customHeight="1">
      <c r="A4" s="6" t="s">
        <v>918</v>
      </c>
      <c r="B4" s="5">
        <v>33</v>
      </c>
      <c r="C4" s="6" t="s">
        <v>2111</v>
      </c>
      <c r="D4" s="5">
        <v>41</v>
      </c>
      <c r="E4" s="6" t="s">
        <v>803</v>
      </c>
      <c r="F4" s="5">
        <v>52</v>
      </c>
      <c r="G4" s="6" t="s">
        <v>782</v>
      </c>
      <c r="H4" s="5">
        <v>33</v>
      </c>
      <c r="J4" s="12" t="s">
        <v>2112</v>
      </c>
    </row>
    <row r="5" spans="1:10" ht="19.5" customHeight="1">
      <c r="A5" s="6" t="s">
        <v>867</v>
      </c>
      <c r="B5" s="5">
        <v>40</v>
      </c>
      <c r="C5" s="6" t="s">
        <v>2113</v>
      </c>
      <c r="D5" s="5">
        <v>37</v>
      </c>
      <c r="E5" s="6" t="s">
        <v>199</v>
      </c>
      <c r="F5" s="5">
        <v>17</v>
      </c>
      <c r="G5" s="6" t="s">
        <v>791</v>
      </c>
      <c r="H5" s="5">
        <v>30</v>
      </c>
      <c r="J5" t="s">
        <v>2114</v>
      </c>
    </row>
    <row r="6" spans="1:10" ht="19.5" customHeight="1">
      <c r="A6" s="6" t="s">
        <v>874</v>
      </c>
      <c r="B6" s="5">
        <v>44</v>
      </c>
      <c r="C6" s="6" t="s">
        <v>2115</v>
      </c>
      <c r="D6" s="5">
        <v>38</v>
      </c>
      <c r="E6" s="6" t="s">
        <v>344</v>
      </c>
      <c r="F6" s="5">
        <v>51</v>
      </c>
      <c r="G6" s="6" t="s">
        <v>796</v>
      </c>
      <c r="H6" s="5">
        <v>40</v>
      </c>
      <c r="J6" t="s">
        <v>2116</v>
      </c>
    </row>
    <row r="7" spans="1:10" ht="19.5" customHeight="1">
      <c r="A7" s="6" t="s">
        <v>881</v>
      </c>
      <c r="B7" s="5">
        <v>38</v>
      </c>
      <c r="C7" s="6" t="s">
        <v>834</v>
      </c>
      <c r="D7" s="5">
        <v>34</v>
      </c>
      <c r="E7" s="6" t="s">
        <v>351</v>
      </c>
      <c r="F7" s="5">
        <v>36</v>
      </c>
      <c r="G7" s="7" t="s">
        <v>2117</v>
      </c>
      <c r="H7" s="8">
        <v>5</v>
      </c>
      <c r="J7" t="s">
        <v>2118</v>
      </c>
    </row>
    <row r="8" spans="1:10" ht="19.5" customHeight="1">
      <c r="A8" s="6" t="s">
        <v>886</v>
      </c>
      <c r="B8" s="5">
        <v>37</v>
      </c>
      <c r="C8" s="6" t="s">
        <v>841</v>
      </c>
      <c r="D8" s="5">
        <v>36</v>
      </c>
      <c r="E8" s="6" t="s">
        <v>330</v>
      </c>
      <c r="F8" s="5">
        <v>31</v>
      </c>
      <c r="G8" s="7" t="s">
        <v>2119</v>
      </c>
      <c r="H8" s="8">
        <v>4</v>
      </c>
      <c r="J8" t="s">
        <v>2120</v>
      </c>
    </row>
    <row r="9" spans="1:10" ht="19.5" customHeight="1">
      <c r="A9" s="6" t="s">
        <v>2121</v>
      </c>
      <c r="B9" s="5">
        <v>34</v>
      </c>
      <c r="C9" s="6" t="s">
        <v>851</v>
      </c>
      <c r="D9" s="5">
        <v>37</v>
      </c>
      <c r="E9" s="7" t="s">
        <v>335</v>
      </c>
      <c r="F9" s="8">
        <v>7</v>
      </c>
      <c r="G9" s="7" t="s">
        <v>2122</v>
      </c>
      <c r="H9" s="8">
        <v>5</v>
      </c>
      <c r="J9" t="s">
        <v>2123</v>
      </c>
    </row>
    <row r="10" spans="1:10" ht="19.5" customHeight="1">
      <c r="A10" s="6" t="s">
        <v>897</v>
      </c>
      <c r="B10" s="5">
        <v>35</v>
      </c>
      <c r="C10" s="6" t="s">
        <v>2124</v>
      </c>
      <c r="D10" s="5">
        <v>40</v>
      </c>
      <c r="E10" s="6" t="s">
        <v>34</v>
      </c>
      <c r="F10" s="5">
        <v>34</v>
      </c>
      <c r="G10" s="6" t="s">
        <v>310</v>
      </c>
      <c r="H10" s="5">
        <v>35</v>
      </c>
      <c r="J10" s="12" t="s">
        <v>2125</v>
      </c>
    </row>
    <row r="11" spans="1:10" ht="19.5" customHeight="1">
      <c r="A11" s="6" t="s">
        <v>903</v>
      </c>
      <c r="B11" s="5">
        <v>33</v>
      </c>
      <c r="C11" s="6" t="s">
        <v>862</v>
      </c>
      <c r="D11" s="5">
        <v>32</v>
      </c>
      <c r="E11" s="6" t="s">
        <v>43</v>
      </c>
      <c r="F11" s="5">
        <v>36</v>
      </c>
      <c r="G11" s="6" t="s">
        <v>316</v>
      </c>
      <c r="H11" s="5">
        <v>37</v>
      </c>
      <c r="J11" t="s">
        <v>2126</v>
      </c>
    </row>
    <row r="12" spans="1:10" ht="19.5" customHeight="1">
      <c r="A12" s="6" t="s">
        <v>908</v>
      </c>
      <c r="B12" s="5">
        <v>32</v>
      </c>
      <c r="C12" s="6" t="s">
        <v>2127</v>
      </c>
      <c r="D12" s="5">
        <v>27</v>
      </c>
      <c r="E12" s="6" t="s">
        <v>623</v>
      </c>
      <c r="F12" s="5">
        <v>35</v>
      </c>
      <c r="G12" s="6" t="s">
        <v>319</v>
      </c>
      <c r="H12" s="5">
        <v>37</v>
      </c>
      <c r="J12" s="12" t="s">
        <v>2128</v>
      </c>
    </row>
    <row r="13" spans="1:10" ht="19.5" customHeight="1">
      <c r="A13" s="6" t="s">
        <v>912</v>
      </c>
      <c r="B13" s="5">
        <v>38</v>
      </c>
      <c r="C13" s="6" t="s">
        <v>216</v>
      </c>
      <c r="D13" s="5">
        <v>29</v>
      </c>
      <c r="E13" s="6" t="s">
        <v>635</v>
      </c>
      <c r="F13" s="5">
        <v>39</v>
      </c>
      <c r="G13" s="6" t="s">
        <v>321</v>
      </c>
      <c r="H13" s="5">
        <v>37</v>
      </c>
      <c r="J13" s="12" t="s">
        <v>2129</v>
      </c>
    </row>
    <row r="14" spans="1:8" ht="19.5" customHeight="1">
      <c r="A14" s="6" t="s">
        <v>2130</v>
      </c>
      <c r="B14" s="5">
        <v>34</v>
      </c>
      <c r="C14" s="6" t="s">
        <v>2131</v>
      </c>
      <c r="D14" s="5">
        <v>13</v>
      </c>
      <c r="E14" s="6" t="s">
        <v>122</v>
      </c>
      <c r="F14" s="5">
        <v>33</v>
      </c>
      <c r="G14" s="6" t="s">
        <v>2132</v>
      </c>
      <c r="H14" s="5">
        <v>35</v>
      </c>
    </row>
    <row r="15" spans="1:8" ht="19.5" customHeight="1">
      <c r="A15" s="6" t="s">
        <v>927</v>
      </c>
      <c r="B15" s="5">
        <v>45</v>
      </c>
      <c r="C15" s="6" t="s">
        <v>2133</v>
      </c>
      <c r="D15" s="5">
        <v>27</v>
      </c>
      <c r="E15" s="6" t="s">
        <v>551</v>
      </c>
      <c r="F15" s="5">
        <v>21</v>
      </c>
      <c r="G15" s="6" t="s">
        <v>17</v>
      </c>
      <c r="H15" s="5">
        <v>32</v>
      </c>
    </row>
    <row r="16" spans="1:8" ht="19.5" customHeight="1">
      <c r="A16" s="6" t="s">
        <v>933</v>
      </c>
      <c r="B16" s="5">
        <v>41</v>
      </c>
      <c r="C16" s="6" t="s">
        <v>237</v>
      </c>
      <c r="D16" s="5">
        <v>22</v>
      </c>
      <c r="E16" s="6" t="s">
        <v>440</v>
      </c>
      <c r="F16" s="5">
        <v>43</v>
      </c>
      <c r="G16" s="6" t="s">
        <v>26</v>
      </c>
      <c r="H16" s="5">
        <v>21</v>
      </c>
    </row>
    <row r="17" spans="1:8" ht="19.5" customHeight="1">
      <c r="A17" s="6" t="s">
        <v>255</v>
      </c>
      <c r="B17" s="5">
        <v>32</v>
      </c>
      <c r="C17" s="7" t="s">
        <v>247</v>
      </c>
      <c r="D17" s="8">
        <v>4</v>
      </c>
      <c r="E17" s="9"/>
      <c r="F17" s="10"/>
      <c r="G17" s="6" t="s">
        <v>589</v>
      </c>
      <c r="H17" s="5">
        <v>51</v>
      </c>
    </row>
    <row r="18" spans="1:8" ht="19.5" customHeight="1">
      <c r="A18" s="6" t="s">
        <v>263</v>
      </c>
      <c r="B18" s="5">
        <v>36</v>
      </c>
      <c r="C18" s="6" t="s">
        <v>354</v>
      </c>
      <c r="D18" s="5">
        <v>40</v>
      </c>
      <c r="E18" s="2"/>
      <c r="F18" s="2"/>
      <c r="G18" s="6" t="s">
        <v>596</v>
      </c>
      <c r="H18" s="5">
        <v>45</v>
      </c>
    </row>
    <row r="19" spans="1:8" ht="19.5" customHeight="1">
      <c r="A19" s="6" t="s">
        <v>275</v>
      </c>
      <c r="B19" s="5">
        <v>38</v>
      </c>
      <c r="C19" s="6" t="s">
        <v>358</v>
      </c>
      <c r="D19" s="5">
        <v>36</v>
      </c>
      <c r="E19" s="9"/>
      <c r="F19" s="10"/>
      <c r="G19" s="6" t="s">
        <v>599</v>
      </c>
      <c r="H19" s="5">
        <v>26</v>
      </c>
    </row>
    <row r="20" spans="1:8" ht="19.5" customHeight="1">
      <c r="A20" s="6" t="s">
        <v>282</v>
      </c>
      <c r="B20" s="5">
        <v>34</v>
      </c>
      <c r="C20" s="6" t="s">
        <v>364</v>
      </c>
      <c r="D20" s="5">
        <v>28</v>
      </c>
      <c r="E20" s="9"/>
      <c r="F20" s="10"/>
      <c r="G20" s="6" t="s">
        <v>2134</v>
      </c>
      <c r="H20" s="5">
        <v>48</v>
      </c>
    </row>
    <row r="21" spans="1:8" ht="19.5" customHeight="1">
      <c r="A21" s="6" t="s">
        <v>290</v>
      </c>
      <c r="B21" s="5">
        <v>28</v>
      </c>
      <c r="C21" s="6" t="s">
        <v>370</v>
      </c>
      <c r="D21" s="5">
        <v>29</v>
      </c>
      <c r="E21" s="9"/>
      <c r="F21" s="10"/>
      <c r="G21" s="6" t="s">
        <v>613</v>
      </c>
      <c r="H21" s="5">
        <v>34</v>
      </c>
    </row>
    <row r="22" spans="1:8" ht="19.5" customHeight="1">
      <c r="A22" s="6" t="s">
        <v>2135</v>
      </c>
      <c r="B22" s="5">
        <v>17</v>
      </c>
      <c r="C22" s="6" t="s">
        <v>372</v>
      </c>
      <c r="D22" s="5">
        <v>21</v>
      </c>
      <c r="E22" s="9"/>
      <c r="F22" s="10"/>
      <c r="G22" s="6" t="s">
        <v>617</v>
      </c>
      <c r="H22" s="5">
        <v>32</v>
      </c>
    </row>
    <row r="23" spans="1:8" ht="19.5" customHeight="1">
      <c r="A23" s="6" t="s">
        <v>383</v>
      </c>
      <c r="B23" s="5">
        <v>40</v>
      </c>
      <c r="C23" s="6" t="s">
        <v>373</v>
      </c>
      <c r="D23" s="5">
        <v>9</v>
      </c>
      <c r="E23" s="2"/>
      <c r="F23" s="2"/>
      <c r="G23" s="6" t="s">
        <v>2136</v>
      </c>
      <c r="H23" s="5">
        <v>35</v>
      </c>
    </row>
    <row r="24" spans="1:8" ht="19.5" customHeight="1">
      <c r="A24" s="6" t="s">
        <v>389</v>
      </c>
      <c r="B24" s="5">
        <v>30</v>
      </c>
      <c r="C24" s="6" t="s">
        <v>374</v>
      </c>
      <c r="D24" s="5">
        <v>48</v>
      </c>
      <c r="E24" s="2"/>
      <c r="F24" s="2"/>
      <c r="G24" s="6" t="s">
        <v>541</v>
      </c>
      <c r="H24" s="5">
        <v>20</v>
      </c>
    </row>
    <row r="25" spans="1:8" ht="19.5" customHeight="1">
      <c r="A25" s="6" t="s">
        <v>394</v>
      </c>
      <c r="B25" s="5">
        <v>29</v>
      </c>
      <c r="C25" s="6" t="s">
        <v>48</v>
      </c>
      <c r="D25" s="5">
        <v>36</v>
      </c>
      <c r="E25" s="2"/>
      <c r="F25" s="2"/>
      <c r="G25" s="6" t="s">
        <v>428</v>
      </c>
      <c r="H25" s="5">
        <v>39</v>
      </c>
    </row>
    <row r="26" spans="1:8" ht="19.5" customHeight="1">
      <c r="A26" s="6" t="s">
        <v>404</v>
      </c>
      <c r="B26" s="5">
        <v>29</v>
      </c>
      <c r="C26" s="6" t="s">
        <v>54</v>
      </c>
      <c r="D26" s="5">
        <v>35</v>
      </c>
      <c r="E26" s="2"/>
      <c r="F26" s="2"/>
      <c r="G26" s="6" t="s">
        <v>437</v>
      </c>
      <c r="H26" s="5">
        <v>28</v>
      </c>
    </row>
    <row r="27" spans="1:8" ht="19.5" customHeight="1">
      <c r="A27" s="6" t="s">
        <v>408</v>
      </c>
      <c r="B27" s="5">
        <v>26</v>
      </c>
      <c r="C27" s="6" t="s">
        <v>57</v>
      </c>
      <c r="D27" s="5">
        <v>25</v>
      </c>
      <c r="E27" s="9"/>
      <c r="F27" s="10"/>
      <c r="G27" s="2"/>
      <c r="H27" s="2"/>
    </row>
    <row r="28" spans="1:8" ht="19.5" customHeight="1">
      <c r="A28" s="6" t="s">
        <v>413</v>
      </c>
      <c r="B28" s="5">
        <v>14</v>
      </c>
      <c r="C28" s="6" t="s">
        <v>60</v>
      </c>
      <c r="D28" s="5">
        <v>20</v>
      </c>
      <c r="E28" s="9"/>
      <c r="F28" s="10"/>
      <c r="G28" s="2"/>
      <c r="H28" s="2"/>
    </row>
    <row r="29" spans="1:8" ht="19.5" customHeight="1">
      <c r="A29" s="6" t="s">
        <v>419</v>
      </c>
      <c r="B29" s="5">
        <v>35</v>
      </c>
      <c r="C29" s="6" t="s">
        <v>61</v>
      </c>
      <c r="D29" s="5">
        <v>39</v>
      </c>
      <c r="E29" s="9"/>
      <c r="F29" s="10"/>
      <c r="G29" s="2"/>
      <c r="H29" s="2"/>
    </row>
    <row r="30" spans="1:8" ht="19.5" customHeight="1">
      <c r="A30" s="6" t="s">
        <v>425</v>
      </c>
      <c r="B30" s="5">
        <v>29</v>
      </c>
      <c r="C30" s="6" t="s">
        <v>69</v>
      </c>
      <c r="D30" s="5">
        <v>40</v>
      </c>
      <c r="E30" s="9"/>
      <c r="F30" s="10"/>
      <c r="G30" s="2"/>
      <c r="H30" s="2"/>
    </row>
    <row r="31" spans="1:8" ht="19.5" customHeight="1">
      <c r="A31" s="6" t="s">
        <v>72</v>
      </c>
      <c r="B31" s="5">
        <v>30</v>
      </c>
      <c r="C31" s="6" t="s">
        <v>637</v>
      </c>
      <c r="D31" s="5">
        <v>46</v>
      </c>
      <c r="E31" s="9"/>
      <c r="F31" s="10"/>
      <c r="G31" s="2"/>
      <c r="H31" s="2"/>
    </row>
    <row r="32" spans="1:8" ht="19.5" customHeight="1">
      <c r="A32" s="6" t="s">
        <v>79</v>
      </c>
      <c r="B32" s="5">
        <v>32</v>
      </c>
      <c r="C32" s="6" t="s">
        <v>2137</v>
      </c>
      <c r="D32" s="5">
        <v>38</v>
      </c>
      <c r="E32" s="2"/>
      <c r="F32" s="2"/>
      <c r="G32" s="2"/>
      <c r="H32" s="2"/>
    </row>
    <row r="33" spans="1:8" ht="19.5" customHeight="1">
      <c r="A33" s="6" t="s">
        <v>82</v>
      </c>
      <c r="B33" s="5">
        <v>33</v>
      </c>
      <c r="C33" s="6" t="s">
        <v>645</v>
      </c>
      <c r="D33" s="5">
        <v>39</v>
      </c>
      <c r="E33" s="2"/>
      <c r="F33" s="2"/>
      <c r="G33" s="2"/>
      <c r="H33" s="2"/>
    </row>
    <row r="34" spans="1:8" ht="19.5" customHeight="1">
      <c r="A34" s="6" t="s">
        <v>84</v>
      </c>
      <c r="B34" s="5">
        <v>37</v>
      </c>
      <c r="C34" s="6" t="s">
        <v>655</v>
      </c>
      <c r="D34" s="5">
        <v>41</v>
      </c>
      <c r="E34" s="2"/>
      <c r="F34" s="2"/>
      <c r="G34" s="2"/>
      <c r="H34" s="2"/>
    </row>
    <row r="35" spans="1:8" ht="19.5" customHeight="1">
      <c r="A35" s="6" t="s">
        <v>90</v>
      </c>
      <c r="B35" s="5">
        <v>27</v>
      </c>
      <c r="C35" s="6" t="s">
        <v>662</v>
      </c>
      <c r="D35" s="5">
        <v>37</v>
      </c>
      <c r="E35" s="2"/>
      <c r="F35" s="2"/>
      <c r="G35" s="2"/>
      <c r="H35" s="2"/>
    </row>
    <row r="36" spans="1:8" ht="19.5" customHeight="1">
      <c r="A36" s="6" t="s">
        <v>97</v>
      </c>
      <c r="B36" s="5">
        <v>42</v>
      </c>
      <c r="C36" s="6" t="s">
        <v>670</v>
      </c>
      <c r="D36" s="5">
        <v>41</v>
      </c>
      <c r="E36" s="9"/>
      <c r="F36" s="10"/>
      <c r="G36" s="2"/>
      <c r="H36" s="2"/>
    </row>
    <row r="37" spans="1:8" ht="19.5" customHeight="1">
      <c r="A37" s="6" t="s">
        <v>104</v>
      </c>
      <c r="B37" s="5">
        <v>39</v>
      </c>
      <c r="C37" s="6" t="s">
        <v>678</v>
      </c>
      <c r="D37" s="5">
        <v>40</v>
      </c>
      <c r="E37" s="9"/>
      <c r="F37" s="10"/>
      <c r="G37" s="2"/>
      <c r="H37" s="2"/>
    </row>
    <row r="38" spans="1:8" ht="19.5" customHeight="1">
      <c r="A38" s="6" t="s">
        <v>107</v>
      </c>
      <c r="B38" s="5">
        <v>37</v>
      </c>
      <c r="C38" s="6" t="s">
        <v>687</v>
      </c>
      <c r="D38" s="5">
        <v>44</v>
      </c>
      <c r="E38" s="9"/>
      <c r="F38" s="10"/>
      <c r="G38" s="2"/>
      <c r="H38" s="2"/>
    </row>
    <row r="39" spans="1:8" ht="19.5" customHeight="1">
      <c r="A39" s="6" t="s">
        <v>724</v>
      </c>
      <c r="B39" s="5">
        <v>46</v>
      </c>
      <c r="C39" s="6" t="s">
        <v>132</v>
      </c>
      <c r="D39" s="5">
        <v>32</v>
      </c>
      <c r="E39" s="9"/>
      <c r="F39" s="10"/>
      <c r="G39" s="2"/>
      <c r="H39" s="2"/>
    </row>
    <row r="40" spans="1:8" ht="19.5" customHeight="1">
      <c r="A40" s="6" t="s">
        <v>698</v>
      </c>
      <c r="B40" s="5">
        <v>45</v>
      </c>
      <c r="C40" s="6" t="s">
        <v>145</v>
      </c>
      <c r="D40" s="5">
        <v>26</v>
      </c>
      <c r="E40" s="9"/>
      <c r="F40" s="10"/>
      <c r="G40" s="2"/>
      <c r="H40" s="2"/>
    </row>
    <row r="41" spans="1:8" ht="19.5" customHeight="1">
      <c r="A41" s="6" t="s">
        <v>710</v>
      </c>
      <c r="B41" s="5">
        <v>46</v>
      </c>
      <c r="C41" s="6" t="s">
        <v>146</v>
      </c>
      <c r="D41" s="5">
        <v>29</v>
      </c>
      <c r="E41" s="9"/>
      <c r="F41" s="10"/>
      <c r="G41" s="2"/>
      <c r="H41" s="2"/>
    </row>
    <row r="42" spans="1:8" ht="19.5" customHeight="1">
      <c r="A42" s="6" t="s">
        <v>714</v>
      </c>
      <c r="B42" s="5">
        <v>29</v>
      </c>
      <c r="C42" s="6" t="s">
        <v>2138</v>
      </c>
      <c r="D42" s="5">
        <v>44</v>
      </c>
      <c r="E42" s="9"/>
      <c r="F42" s="10"/>
      <c r="G42" s="2"/>
      <c r="H42" s="2"/>
    </row>
    <row r="43" spans="1:8" ht="19.5" customHeight="1">
      <c r="A43" s="6" t="s">
        <v>733</v>
      </c>
      <c r="B43" s="5">
        <v>46</v>
      </c>
      <c r="C43" s="6" t="s">
        <v>558</v>
      </c>
      <c r="D43" s="5">
        <v>44</v>
      </c>
      <c r="E43" s="9"/>
      <c r="F43" s="10"/>
      <c r="G43" s="2"/>
      <c r="H43" s="2"/>
    </row>
    <row r="44" spans="1:8" ht="19.5" customHeight="1">
      <c r="A44" s="6" t="s">
        <v>736</v>
      </c>
      <c r="B44" s="5">
        <v>44</v>
      </c>
      <c r="C44" s="6" t="s">
        <v>563</v>
      </c>
      <c r="D44" s="5">
        <v>22</v>
      </c>
      <c r="E44" s="9"/>
      <c r="F44" s="10"/>
      <c r="G44" s="2"/>
      <c r="H44" s="2"/>
    </row>
    <row r="45" spans="1:8" ht="19.5" customHeight="1">
      <c r="A45" s="6" t="s">
        <v>743</v>
      </c>
      <c r="B45" s="5">
        <v>45</v>
      </c>
      <c r="C45" s="7" t="s">
        <v>2139</v>
      </c>
      <c r="D45" s="8">
        <v>50</v>
      </c>
      <c r="E45" s="9"/>
      <c r="F45" s="10"/>
      <c r="G45" s="2"/>
      <c r="H45" s="2"/>
    </row>
    <row r="46" spans="1:8" ht="19.5" customHeight="1">
      <c r="A46" s="6" t="s">
        <v>745</v>
      </c>
      <c r="B46" s="5">
        <v>30</v>
      </c>
      <c r="C46" s="6" t="s">
        <v>447</v>
      </c>
      <c r="D46" s="5">
        <v>28</v>
      </c>
      <c r="E46" s="9"/>
      <c r="F46" s="10"/>
      <c r="G46" s="2"/>
      <c r="H46" s="2"/>
    </row>
    <row r="47" spans="1:8" ht="19.5" customHeight="1">
      <c r="A47" s="6" t="s">
        <v>754</v>
      </c>
      <c r="B47" s="5">
        <v>34</v>
      </c>
      <c r="C47" s="6" t="s">
        <v>459</v>
      </c>
      <c r="D47" s="5">
        <v>27</v>
      </c>
      <c r="E47" s="9"/>
      <c r="F47" s="10"/>
      <c r="G47" s="2"/>
      <c r="H47" s="2"/>
    </row>
    <row r="48" spans="1:8" ht="19.5" customHeight="1">
      <c r="A48" s="6" t="s">
        <v>757</v>
      </c>
      <c r="B48" s="5">
        <v>36</v>
      </c>
      <c r="C48" s="6" t="s">
        <v>468</v>
      </c>
      <c r="D48" s="5">
        <v>31</v>
      </c>
      <c r="E48" s="2"/>
      <c r="F48" s="2"/>
      <c r="G48" s="2"/>
      <c r="H48" s="2"/>
    </row>
    <row r="49" spans="1:8" ht="19.5" customHeight="1">
      <c r="A49" s="6" t="s">
        <v>764</v>
      </c>
      <c r="B49" s="5">
        <v>33</v>
      </c>
      <c r="C49" s="6" t="s">
        <v>475</v>
      </c>
      <c r="D49" s="5">
        <v>31</v>
      </c>
      <c r="E49" s="9"/>
      <c r="F49" s="10"/>
      <c r="G49" s="2"/>
      <c r="H49" s="2"/>
    </row>
    <row r="50" spans="1:8" ht="19.5" customHeight="1">
      <c r="A50" s="6" t="s">
        <v>162</v>
      </c>
      <c r="B50" s="5">
        <v>26</v>
      </c>
      <c r="C50" s="6" t="s">
        <v>479</v>
      </c>
      <c r="D50" s="5">
        <v>33</v>
      </c>
      <c r="E50" s="2"/>
      <c r="F50" s="2"/>
      <c r="G50" s="2"/>
      <c r="H50" s="2"/>
    </row>
    <row r="51" spans="1:8" ht="19.5" customHeight="1">
      <c r="A51" s="6" t="s">
        <v>172</v>
      </c>
      <c r="B51" s="5">
        <v>25</v>
      </c>
      <c r="C51" s="6" t="s">
        <v>487</v>
      </c>
      <c r="D51" s="5">
        <v>9</v>
      </c>
      <c r="E51" s="9"/>
      <c r="F51" s="10"/>
      <c r="G51" s="2"/>
      <c r="H51" s="2"/>
    </row>
    <row r="52" spans="1:8" ht="19.5" customHeight="1">
      <c r="A52" s="6" t="s">
        <v>173</v>
      </c>
      <c r="B52" s="5">
        <v>29</v>
      </c>
      <c r="C52" s="2"/>
      <c r="D52" s="2"/>
      <c r="E52" s="2"/>
      <c r="F52" s="2"/>
      <c r="G52" s="2"/>
      <c r="H52" s="2"/>
    </row>
    <row r="53" spans="1:8" ht="19.5" customHeight="1">
      <c r="A53" s="6" t="s">
        <v>2140</v>
      </c>
      <c r="B53" s="5">
        <v>32</v>
      </c>
      <c r="C53" s="2"/>
      <c r="D53" s="2"/>
      <c r="E53" s="9"/>
      <c r="F53" s="10"/>
      <c r="G53" s="2"/>
      <c r="H53" s="2"/>
    </row>
    <row r="54" spans="1:8" ht="19.5" customHeight="1">
      <c r="A54" s="6" t="s">
        <v>2141</v>
      </c>
      <c r="B54" s="5">
        <v>34</v>
      </c>
      <c r="C54" s="2"/>
      <c r="D54" s="2"/>
      <c r="E54" s="9"/>
      <c r="F54" s="10"/>
      <c r="G54" s="2"/>
      <c r="H54" s="2"/>
    </row>
    <row r="55" spans="1:8" ht="19.5" customHeight="1">
      <c r="A55" s="6" t="s">
        <v>2142</v>
      </c>
      <c r="B55" s="5">
        <v>33</v>
      </c>
      <c r="C55" s="2"/>
      <c r="D55" s="2"/>
      <c r="E55" s="9"/>
      <c r="F55" s="10"/>
      <c r="G55" s="2"/>
      <c r="H55" s="2"/>
    </row>
    <row r="56" spans="1:8" ht="19.5" customHeight="1">
      <c r="A56" s="6" t="s">
        <v>572</v>
      </c>
      <c r="B56" s="5">
        <v>33</v>
      </c>
      <c r="C56" s="2"/>
      <c r="D56" s="2"/>
      <c r="E56" s="9"/>
      <c r="F56" s="10"/>
      <c r="G56" s="2"/>
      <c r="H56" s="2"/>
    </row>
    <row r="57" spans="1:8" ht="19.5" customHeight="1">
      <c r="A57" s="6" t="s">
        <v>579</v>
      </c>
      <c r="B57" s="5">
        <v>38</v>
      </c>
      <c r="C57" s="2"/>
      <c r="D57" s="2"/>
      <c r="E57" s="2"/>
      <c r="F57" s="2"/>
      <c r="G57" s="2"/>
      <c r="H57" s="2"/>
    </row>
    <row r="58" spans="1:8" ht="19.5" customHeight="1">
      <c r="A58" s="6" t="s">
        <v>583</v>
      </c>
      <c r="B58" s="5">
        <v>24</v>
      </c>
      <c r="C58" s="2"/>
      <c r="D58" s="2"/>
      <c r="E58" s="2"/>
      <c r="F58" s="2"/>
      <c r="G58" s="2"/>
      <c r="H58" s="2"/>
    </row>
    <row r="59" spans="1:8" ht="19.5" customHeight="1">
      <c r="A59" s="6" t="s">
        <v>499</v>
      </c>
      <c r="B59" s="5">
        <v>41</v>
      </c>
      <c r="C59" s="2"/>
      <c r="D59" s="2"/>
      <c r="E59" s="2"/>
      <c r="F59" s="2"/>
      <c r="G59" s="2"/>
      <c r="H59" s="2"/>
    </row>
    <row r="60" spans="1:8" ht="19.5" customHeight="1">
      <c r="A60" s="6" t="s">
        <v>507</v>
      </c>
      <c r="B60" s="5">
        <v>42</v>
      </c>
      <c r="C60" s="2"/>
      <c r="D60" s="2"/>
      <c r="E60" s="2"/>
      <c r="F60" s="2"/>
      <c r="G60" s="2"/>
      <c r="H60" s="2"/>
    </row>
    <row r="61" spans="1:8" ht="19.5" customHeight="1">
      <c r="A61" s="6" t="s">
        <v>508</v>
      </c>
      <c r="B61" s="5">
        <v>34</v>
      </c>
      <c r="C61" s="2"/>
      <c r="D61" s="2"/>
      <c r="E61" s="2"/>
      <c r="F61" s="2"/>
      <c r="G61" s="2"/>
      <c r="H61" s="2"/>
    </row>
    <row r="62" spans="1:8" ht="19.5" customHeight="1">
      <c r="A62" s="6" t="s">
        <v>518</v>
      </c>
      <c r="B62" s="5">
        <v>34</v>
      </c>
      <c r="C62" s="2"/>
      <c r="D62" s="2"/>
      <c r="E62" s="2"/>
      <c r="F62" s="2"/>
      <c r="G62" s="2"/>
      <c r="H62" s="2"/>
    </row>
    <row r="63" spans="1:8" ht="19.5" customHeight="1">
      <c r="A63" s="6" t="s">
        <v>522</v>
      </c>
      <c r="B63" s="5">
        <v>57</v>
      </c>
      <c r="C63" s="2"/>
      <c r="D63" s="2"/>
      <c r="E63" s="2"/>
      <c r="F63" s="2"/>
      <c r="G63" s="2"/>
      <c r="H63" s="2"/>
    </row>
    <row r="64" spans="1:8" ht="19.5" customHeight="1">
      <c r="A64" s="6" t="s">
        <v>2143</v>
      </c>
      <c r="B64" s="5">
        <v>22</v>
      </c>
      <c r="C64" s="2"/>
      <c r="D64" s="2"/>
      <c r="E64" s="2"/>
      <c r="F64" s="2"/>
      <c r="G64" s="2"/>
      <c r="H64" s="2"/>
    </row>
    <row r="65" spans="1:2" ht="19.5" customHeight="1">
      <c r="A65" s="13" t="s">
        <v>2144</v>
      </c>
      <c r="B65" s="5">
        <v>45</v>
      </c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2019-09-04T14:33:27Z</cp:lastPrinted>
  <dcterms:created xsi:type="dcterms:W3CDTF">2018-12-20T03:37:48Z</dcterms:created>
  <dcterms:modified xsi:type="dcterms:W3CDTF">2019-09-26T03:54:06Z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