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olors1.xml" ContentType="application/vnd.ms-office.chartcolorstyle+xml"/>
  <Override PartName="/xl/charts/style1.xml" ContentType="application/vnd.ms-office.chartstyle+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tabRatio="890" activeTab="7"/>
  </bookViews>
  <sheets>
    <sheet name="星期四78节" sheetId="1" r:id="rId1"/>
    <sheet name="星期三1-2节" sheetId="7" r:id="rId2"/>
    <sheet name="教学情况检查表" sheetId="2" r:id="rId3"/>
    <sheet name="教学情况分析" sheetId="3" r:id="rId4"/>
    <sheet name="系部教学工作量分析" sheetId="4" r:id="rId5"/>
    <sheet name="教师周课时量统计" sheetId="5" r:id="rId6"/>
    <sheet name="教师基础数据" sheetId="6" r:id="rId7"/>
    <sheet name="Sheet1" sheetId="8" r:id="rId8"/>
  </sheets>
  <definedNames>
    <definedName name="_xlnm._FilterDatabase" localSheetId="0" hidden="1">星期四78节!$C$1:$C$103</definedName>
    <definedName name="_xlnm._FilterDatabase" localSheetId="2" hidden="1">教学情况检查表!$A$4:$M$136</definedName>
    <definedName name="_xlnm._FilterDatabase" localSheetId="6" hidden="1">教师基础数据!$A$2:$G$453</definedName>
    <definedName name="_xlnm._FilterDatabase" localSheetId="5" hidden="1">教师周课时量统计!$A$2:$N$282</definedName>
    <definedName name="_xlnm.Print_Area" localSheetId="6">教师基础数据!$A$1:$F$435</definedName>
    <definedName name="_xlnm.Print_Area" localSheetId="5">教师周课时量统计!$A$1:$N$282</definedName>
    <definedName name="_xlnm.Print_Area" localSheetId="3">教学情况分析!$A$1:$J$72</definedName>
    <definedName name="_xlnm.Print_Area" localSheetId="2">教学情况检查表!$A$1:$L$135</definedName>
    <definedName name="_xlnm.Print_Area" localSheetId="4">系部教学工作量分析!$A$1:$J$35</definedName>
    <definedName name="_xlnm.Print_Area" localSheetId="0">星期四78节!$C$1:$C$103</definedName>
    <definedName name="_xlnm.Print_Titles" localSheetId="5">教师周课时量统计!$1:$2</definedName>
    <definedName name="_xlnm.Print_Titles" localSheetId="2">教学情况检查表!$1:$4</definedName>
    <definedName name="_xlnm.Print_Titles" localSheetId="4">系部教学工作量分析!$1:$3</definedName>
    <definedName name="_xlnm.Print_Titles" localSheetId="0">星期四78节!$1:$1</definedName>
    <definedName name="_xlnm.Print_Area" localSheetId="7">Sheet1!$A$1:$G$22</definedName>
  </definedNames>
  <calcPr calcId="144525"/>
</workbook>
</file>

<file path=xl/sharedStrings.xml><?xml version="1.0" encoding="utf-8"?>
<sst xmlns="http://schemas.openxmlformats.org/spreadsheetml/2006/main" count="4362" uniqueCount="1665">
  <si>
    <t>星期四7-8</t>
  </si>
  <si>
    <t>教师</t>
  </si>
  <si>
    <t>教学班级</t>
  </si>
  <si>
    <t>课程</t>
  </si>
  <si>
    <t>10号篮球场</t>
  </si>
  <si>
    <t>杨海鑫[2020058]</t>
  </si>
  <si>
    <t>19牧医五年制班</t>
  </si>
  <si>
    <t>[070440]体育与健康(4)</t>
  </si>
  <si>
    <t>1号篮球场</t>
  </si>
  <si>
    <t>张东升[0000286]</t>
  </si>
  <si>
    <t>19现农特岗高职4班</t>
  </si>
  <si>
    <t>2号篮球场</t>
  </si>
  <si>
    <t>陈光[0000155]</t>
  </si>
  <si>
    <t>19造价高职班</t>
  </si>
  <si>
    <t>3号篮球场</t>
  </si>
  <si>
    <t>胡超芙[2020051]</t>
  </si>
  <si>
    <t>2020五年服装1班</t>
  </si>
  <si>
    <t>[070438]体育与健康(2)</t>
  </si>
  <si>
    <t>4号篮球场</t>
  </si>
  <si>
    <t>邝丽萍[2016029]</t>
  </si>
  <si>
    <t>19机电五年制2班</t>
  </si>
  <si>
    <t>5号篮球场</t>
  </si>
  <si>
    <t>李艳[0000078]</t>
  </si>
  <si>
    <t>19牧医农特高职班</t>
  </si>
  <si>
    <t>6号篮球场</t>
  </si>
  <si>
    <t>廖松平[0000072]</t>
  </si>
  <si>
    <t>19种子高职班</t>
  </si>
  <si>
    <t>8号篮球场</t>
  </si>
  <si>
    <t>王霞[0000146]</t>
  </si>
  <si>
    <t>19服装高职1班</t>
  </si>
  <si>
    <t>9号篮球场</t>
  </si>
  <si>
    <t>王玥[0000125]</t>
  </si>
  <si>
    <t>19旅游高职2班</t>
  </si>
  <si>
    <t>T1</t>
  </si>
  <si>
    <t>杨敏[2016038]</t>
  </si>
  <si>
    <t>2020五年数媒1班</t>
  </si>
  <si>
    <t>[070524]军事理论</t>
  </si>
  <si>
    <t>2020五年数媒2班</t>
  </si>
  <si>
    <t>2020五年数媒3班</t>
  </si>
  <si>
    <t>T2</t>
  </si>
  <si>
    <t>谢少平[0000313]</t>
  </si>
  <si>
    <t>2020农技特岗高职1班</t>
  </si>
  <si>
    <t>[080144]毛泽东思想和中国特色社会主义理论体系概论</t>
  </si>
  <si>
    <t>2020农技特岗高职2班</t>
  </si>
  <si>
    <t>T3</t>
  </si>
  <si>
    <t>罗毅华[0000021]</t>
  </si>
  <si>
    <t>2020牧医农特高职1班</t>
  </si>
  <si>
    <t>2020牧医农特高职2班</t>
  </si>
  <si>
    <t>2020动医（宠物医师）高职5班</t>
  </si>
  <si>
    <t>T4</t>
  </si>
  <si>
    <t>向阳</t>
  </si>
  <si>
    <t>2020室内高职1班</t>
  </si>
  <si>
    <t>2020室内高职2班</t>
  </si>
  <si>
    <t>2020室内高职3班</t>
  </si>
  <si>
    <t>北202</t>
  </si>
  <si>
    <t>佘国芹[2018017]</t>
  </si>
  <si>
    <t>19汽运高职2班</t>
  </si>
  <si>
    <t>[030158]汽车典型电控系统的结构与维修</t>
  </si>
  <si>
    <t>北203</t>
  </si>
  <si>
    <t>付娟华[0000135]</t>
  </si>
  <si>
    <t>2020汽运高职1班</t>
  </si>
  <si>
    <t>[030455]汽车机械基础</t>
  </si>
  <si>
    <t>北204</t>
  </si>
  <si>
    <t>衣蕾[2020057]</t>
  </si>
  <si>
    <t>2020动医（宠物医师）高职2班</t>
  </si>
  <si>
    <t>[060206]动物生理</t>
  </si>
  <si>
    <t>北205</t>
  </si>
  <si>
    <t>尹灿[2015016]</t>
  </si>
  <si>
    <t>2020动医（宠物医师）高职4班</t>
  </si>
  <si>
    <t>[060316]动物生化2</t>
  </si>
  <si>
    <t>北206</t>
  </si>
  <si>
    <t>尤祺明[2016017]</t>
  </si>
  <si>
    <t>2020旅游高职3班</t>
  </si>
  <si>
    <t>[050519]全国导游基础</t>
  </si>
  <si>
    <t>北303</t>
  </si>
  <si>
    <t>邓峰[2017018]</t>
  </si>
  <si>
    <t>18五年汽运2班</t>
  </si>
  <si>
    <t>[030449]汽车新技术新材料</t>
  </si>
  <si>
    <t>北305</t>
  </si>
  <si>
    <t>郝彦琴[0000109]</t>
  </si>
  <si>
    <t>19机制高职3D打印班</t>
  </si>
  <si>
    <t>[030356]冲压工艺与模具设计</t>
  </si>
  <si>
    <t>北306</t>
  </si>
  <si>
    <t>刘元平[2014018]</t>
  </si>
  <si>
    <t>19环艺高职1班</t>
  </si>
  <si>
    <t>[2020007]建筑装饰工程计量与计价（1）</t>
  </si>
  <si>
    <t>北402</t>
  </si>
  <si>
    <t>全庆丰[0000309]</t>
  </si>
  <si>
    <t>19现农特岗高职1班</t>
  </si>
  <si>
    <t>[2020122]作物栽培技术（2）</t>
  </si>
  <si>
    <t>北403</t>
  </si>
  <si>
    <t>柴慧清[2020066]</t>
  </si>
  <si>
    <t>19现农高职5班</t>
  </si>
  <si>
    <t>北404</t>
  </si>
  <si>
    <t>谷婕[2018011]</t>
  </si>
  <si>
    <t>19农经高职班</t>
  </si>
  <si>
    <t>[021247]农产品物流管理</t>
  </si>
  <si>
    <t>北405</t>
  </si>
  <si>
    <t>聂瑞希[2020004]</t>
  </si>
  <si>
    <t>2020旅游高职1班</t>
  </si>
  <si>
    <t>北502</t>
  </si>
  <si>
    <t>杨友才[0000122]</t>
  </si>
  <si>
    <t xml:space="preserve">18五年机制班  </t>
  </si>
  <si>
    <t>[030051]金属切削机床</t>
  </si>
  <si>
    <t>北504</t>
  </si>
  <si>
    <t>李中波[2018009]</t>
  </si>
  <si>
    <t>19宠物高职班</t>
  </si>
  <si>
    <t>[060016]宠物疾病与诊疗技术</t>
  </si>
  <si>
    <t>北505</t>
  </si>
  <si>
    <t>杨旭[2014028]</t>
  </si>
  <si>
    <t>2020动医（宠物医师）高职1班</t>
  </si>
  <si>
    <t>风雨球场</t>
  </si>
  <si>
    <t>赵晓辉[0000411]</t>
  </si>
  <si>
    <t>2020五年机电2班</t>
  </si>
  <si>
    <t>机房1</t>
  </si>
  <si>
    <t>李亮[2020011]</t>
  </si>
  <si>
    <t>2020计应高职4班</t>
  </si>
  <si>
    <t>[010363]Html5跨平台网页开发</t>
  </si>
  <si>
    <t>机房10</t>
  </si>
  <si>
    <t>姜莉[0000066]</t>
  </si>
  <si>
    <t>2020会计高职4班</t>
  </si>
  <si>
    <t>[010433]计算机应用基础</t>
  </si>
  <si>
    <t>机房11</t>
  </si>
  <si>
    <t>刘春友[2019013]</t>
  </si>
  <si>
    <t>19计应高职5班</t>
  </si>
  <si>
    <r>
      <rPr>
        <sz val="12"/>
        <rFont val="宋体"/>
        <charset val="134"/>
      </rPr>
      <t>[010449]Java　</t>
    </r>
    <r>
      <rPr>
        <sz val="12"/>
        <rFont val="宋体"/>
        <charset val="134"/>
      </rPr>
      <t>Web</t>
    </r>
    <r>
      <rPr>
        <sz val="12"/>
        <rFont val="宋体"/>
        <charset val="134"/>
      </rPr>
      <t>开发</t>
    </r>
  </si>
  <si>
    <t>机房12</t>
  </si>
  <si>
    <t>何岚[2018030]</t>
  </si>
  <si>
    <t>2020计应高职1班</t>
  </si>
  <si>
    <t>[010032]SQL数据库程序设计</t>
  </si>
  <si>
    <t>机房2</t>
  </si>
  <si>
    <t>舒烨楠[2020016]</t>
  </si>
  <si>
    <t>17数字媒体五年制1班</t>
  </si>
  <si>
    <t>[010372]插画</t>
  </si>
  <si>
    <t>机房3</t>
  </si>
  <si>
    <t>陈仕许[0000040]</t>
  </si>
  <si>
    <t>19计应高职3班</t>
  </si>
  <si>
    <t>机房4</t>
  </si>
  <si>
    <t>张忠义[0000076]</t>
  </si>
  <si>
    <t>2020宠物高职班</t>
  </si>
  <si>
    <t>机房5</t>
  </si>
  <si>
    <t>刘慧芬[0000038]</t>
  </si>
  <si>
    <t>19计应高职4班</t>
  </si>
  <si>
    <t>机房6</t>
  </si>
  <si>
    <t>蒋桥华[0000050]</t>
  </si>
  <si>
    <t>2020动医（宠物医师）高职3班</t>
  </si>
  <si>
    <t>机房7</t>
  </si>
  <si>
    <t>胡鑫海[2020012]</t>
  </si>
  <si>
    <t>19计应高职2班</t>
  </si>
  <si>
    <t>[010381]PHP语言程序设计</t>
  </si>
  <si>
    <t>机房8</t>
  </si>
  <si>
    <t>段鑫[0000065]</t>
  </si>
  <si>
    <t>19数媒高职2班</t>
  </si>
  <si>
    <t>[010459]AE&amp;&amp;PR</t>
  </si>
  <si>
    <t>机房9</t>
  </si>
  <si>
    <t>张鹏[2014002]</t>
  </si>
  <si>
    <t>19室内高职3班</t>
  </si>
  <si>
    <t>[010340]居住空间设计</t>
  </si>
  <si>
    <t>建工实训中心右</t>
  </si>
  <si>
    <t>曾维湘[0000335]</t>
  </si>
  <si>
    <t>17建筑五年制2班</t>
  </si>
  <si>
    <t>[210130]装配式建筑工程施工</t>
  </si>
  <si>
    <t>南102</t>
  </si>
  <si>
    <t>[0000338]钟东</t>
  </si>
  <si>
    <t>2020建筑高职3班</t>
  </si>
  <si>
    <t>建筑识图与构造</t>
  </si>
  <si>
    <t>南103</t>
  </si>
  <si>
    <t>蒋镇泽[0000354]</t>
  </si>
  <si>
    <t>2020动药高职班</t>
  </si>
  <si>
    <t>[070446]演讲与口才</t>
  </si>
  <si>
    <t>南104</t>
  </si>
  <si>
    <t>蒋东林[2016019]</t>
  </si>
  <si>
    <t xml:space="preserve">18五年旅游班  </t>
  </si>
  <si>
    <t>[050376]旅游心理学</t>
  </si>
  <si>
    <t>南106</t>
  </si>
  <si>
    <t>郑明娥[0000315]</t>
  </si>
  <si>
    <t>2020会计高职3班</t>
  </si>
  <si>
    <t>南201</t>
  </si>
  <si>
    <t>吴亮[2016030]</t>
  </si>
  <si>
    <t>2020五年畜牧班</t>
  </si>
  <si>
    <t>[070424]数学(2)</t>
  </si>
  <si>
    <t>南202</t>
  </si>
  <si>
    <t>李亚玲[2014037]</t>
  </si>
  <si>
    <t>2020服装高职1班</t>
  </si>
  <si>
    <t>南205</t>
  </si>
  <si>
    <t>[0000332]杨顺武</t>
  </si>
  <si>
    <t>2020造价（房屋建筑）高职2班</t>
  </si>
  <si>
    <t>[210042]建筑识图与构造（下）</t>
  </si>
  <si>
    <t>南206</t>
  </si>
  <si>
    <t>谢丽群[2021001]</t>
  </si>
  <si>
    <t>2020五年旅游1班</t>
  </si>
  <si>
    <t>[070430]大学英语(2)</t>
  </si>
  <si>
    <t>南207</t>
  </si>
  <si>
    <t>孙姣梅[0000367]</t>
  </si>
  <si>
    <t>2020应电高职班</t>
  </si>
  <si>
    <t>[040061]模拟电子技术(应电)</t>
  </si>
  <si>
    <t>2020智能产品高职班</t>
  </si>
  <si>
    <t>南301</t>
  </si>
  <si>
    <t>肖露云[0000103]</t>
  </si>
  <si>
    <t>17机制五年制1班</t>
  </si>
  <si>
    <t>[030136]塑料模具设计</t>
  </si>
  <si>
    <t>南302</t>
  </si>
  <si>
    <t>谢伊玲[0000430]</t>
  </si>
  <si>
    <t>2020物流高职2班</t>
  </si>
  <si>
    <t>[050485]商务礼仪</t>
  </si>
  <si>
    <t>南303</t>
  </si>
  <si>
    <t>邓邵军[0000360]</t>
  </si>
  <si>
    <t>2020会计高职7班</t>
  </si>
  <si>
    <t>[050630]管理会计基础</t>
  </si>
  <si>
    <t>南304</t>
  </si>
  <si>
    <t>沈杉林[2014050]</t>
  </si>
  <si>
    <t>19会计高职5班</t>
  </si>
  <si>
    <t>[050246]财务会计报表分析</t>
  </si>
  <si>
    <t>南305</t>
  </si>
  <si>
    <t>[0000424]孟祥宇</t>
  </si>
  <si>
    <t>2020五年建筑2班</t>
  </si>
  <si>
    <t>唐圣晟[0000163]</t>
  </si>
  <si>
    <t>2020市政高职班</t>
  </si>
  <si>
    <t>南306</t>
  </si>
  <si>
    <t>米颖嶂[0000391]</t>
  </si>
  <si>
    <t>19建筑五年制班</t>
  </si>
  <si>
    <t>[210031]建筑工程招投标与合同管理</t>
  </si>
  <si>
    <t>南307</t>
  </si>
  <si>
    <t>2020造价（房屋建筑）高职1班</t>
  </si>
  <si>
    <t>南308</t>
  </si>
  <si>
    <t>谢妮[2014010]</t>
  </si>
  <si>
    <t>18五年建筑2班</t>
  </si>
  <si>
    <t>[210012]建筑工程质量与安全管理</t>
  </si>
  <si>
    <t>南401</t>
  </si>
  <si>
    <t>王智课[0000017]</t>
  </si>
  <si>
    <t>2020园艺高职班</t>
  </si>
  <si>
    <t>[021303]果树生产技术（1)</t>
  </si>
  <si>
    <t>南402</t>
  </si>
  <si>
    <t>李文博[2014009]</t>
  </si>
  <si>
    <t>17建筑五年制1班</t>
  </si>
  <si>
    <t>[210207]钢筋平法识图与计算</t>
  </si>
  <si>
    <t>南403</t>
  </si>
  <si>
    <t>罗光奇[2017017]</t>
  </si>
  <si>
    <t>18五年汽运1班</t>
  </si>
  <si>
    <t>[030447]汽车维护和保养</t>
  </si>
  <si>
    <t>南404</t>
  </si>
  <si>
    <t>肖凌云[0000406]</t>
  </si>
  <si>
    <t>17畜牧五年制1班</t>
  </si>
  <si>
    <t>[060011]动物防疫与检疫</t>
  </si>
  <si>
    <t>南405</t>
  </si>
  <si>
    <t>宋玲[0000128]</t>
  </si>
  <si>
    <t>2020机电高职2班</t>
  </si>
  <si>
    <t>[030195]机械设计基础</t>
  </si>
  <si>
    <t>南407</t>
  </si>
  <si>
    <t>张萍[0000205]</t>
  </si>
  <si>
    <t>19旅游高职1班</t>
  </si>
  <si>
    <t>[050387]旅游景区服务与管理</t>
  </si>
  <si>
    <t>南502</t>
  </si>
  <si>
    <t>刘慧[0000303]</t>
  </si>
  <si>
    <t>17旅游管理五年制1班</t>
  </si>
  <si>
    <t>[050523]导游服务能力</t>
  </si>
  <si>
    <t>南503</t>
  </si>
  <si>
    <t>刘玲[2018024]</t>
  </si>
  <si>
    <t>2020会计高职2班</t>
  </si>
  <si>
    <t>南504</t>
  </si>
  <si>
    <t>黄志伟[0000148]</t>
  </si>
  <si>
    <t>2020机制（设计与加工制造）高职班</t>
  </si>
  <si>
    <t>[030405]机械制图2</t>
  </si>
  <si>
    <t>南505</t>
  </si>
  <si>
    <t>罗正球[0000101]</t>
  </si>
  <si>
    <t>17汽修五年制1班</t>
  </si>
  <si>
    <t>[030563]汽车总线系统原理与检修</t>
  </si>
  <si>
    <t>南507</t>
  </si>
  <si>
    <t>周志海[0000331]</t>
  </si>
  <si>
    <t>19建筑高职2班</t>
  </si>
  <si>
    <t>[210034]混凝土结构</t>
  </si>
  <si>
    <t>南508</t>
  </si>
  <si>
    <t>张铭[2016033]</t>
  </si>
  <si>
    <t>19药学高职班</t>
  </si>
  <si>
    <t>[060271]分析化学</t>
  </si>
  <si>
    <t>汽车营销实训室103</t>
  </si>
  <si>
    <t>蒲生红[0000258]</t>
  </si>
  <si>
    <t>19汽运高职1班</t>
  </si>
  <si>
    <t>[030413]汽车自动变速器</t>
  </si>
  <si>
    <t>实110</t>
  </si>
  <si>
    <t>丁密[2014035]</t>
  </si>
  <si>
    <t>2020数媒高职1班</t>
  </si>
  <si>
    <t>[010068]设计构成(平面、色彩、立体)</t>
  </si>
  <si>
    <t>实203</t>
  </si>
  <si>
    <t>段兰兰[0000305]</t>
  </si>
  <si>
    <t>19机电五年制1班</t>
  </si>
  <si>
    <t>[041062]AutoCAD机械制图</t>
  </si>
  <si>
    <t>实207</t>
  </si>
  <si>
    <t>向静波[0000130]</t>
  </si>
  <si>
    <t>19服装高职2班</t>
  </si>
  <si>
    <t>[070459]服装缝制工艺(4)</t>
  </si>
  <si>
    <t>实209</t>
  </si>
  <si>
    <t>李晓丹[2014006]</t>
  </si>
  <si>
    <t>18五年服装班</t>
  </si>
  <si>
    <t>[070466]服装立体剪裁(1)</t>
  </si>
  <si>
    <t>实301</t>
  </si>
  <si>
    <t>谢红英[0000060]</t>
  </si>
  <si>
    <t>2020物流高职1班</t>
  </si>
  <si>
    <t>[050662]物流信息技术基础</t>
  </si>
  <si>
    <t>实303</t>
  </si>
  <si>
    <t>王洋[2017024]</t>
  </si>
  <si>
    <t>2020移动商务高职2班</t>
  </si>
  <si>
    <t>[050587]移动商务客户服务与管理</t>
  </si>
  <si>
    <t>实306</t>
  </si>
  <si>
    <t>江兴刚[0000220]</t>
  </si>
  <si>
    <t>19智能控制高职班</t>
  </si>
  <si>
    <t>[040203]液压与气动技术</t>
  </si>
  <si>
    <t>实308</t>
  </si>
  <si>
    <t>张应早[0000219]</t>
  </si>
  <si>
    <t>19机制五年制班</t>
  </si>
  <si>
    <t>[040222]电气控制</t>
  </si>
  <si>
    <t>实309</t>
  </si>
  <si>
    <t>汪凯波[0000080]</t>
  </si>
  <si>
    <t>19机电高职1班</t>
  </si>
  <si>
    <t>[041091]现代电气设备安装与调试</t>
  </si>
  <si>
    <t>实310</t>
  </si>
  <si>
    <t>谢向花[0000085]</t>
  </si>
  <si>
    <t>19机电高职2班</t>
  </si>
  <si>
    <t>[040304]PLC应用技术</t>
  </si>
  <si>
    <t>实311</t>
  </si>
  <si>
    <t>钟卫鹏[2018006]</t>
  </si>
  <si>
    <t>17机电五年制1班</t>
  </si>
  <si>
    <t>[041085]工业机器人应用</t>
  </si>
  <si>
    <t>实312</t>
  </si>
  <si>
    <t>赵圆圆[2014004]</t>
  </si>
  <si>
    <t>17机电五年制2班</t>
  </si>
  <si>
    <t>[041106]单片机原理与应用</t>
  </si>
  <si>
    <t>实401(10-18周)</t>
  </si>
  <si>
    <t>彭达浠[2016040]</t>
  </si>
  <si>
    <t>2020园林高职班</t>
  </si>
  <si>
    <t>[021260]园林制图与识图</t>
  </si>
  <si>
    <t>实402</t>
  </si>
  <si>
    <t>谢露芳[2014057]</t>
  </si>
  <si>
    <t>19环艺高职2班</t>
  </si>
  <si>
    <t>[021296]室内展示设计（1）</t>
  </si>
  <si>
    <t>实501</t>
  </si>
  <si>
    <t>蒋琼[0000056]</t>
  </si>
  <si>
    <t>2020移动商务高职1班</t>
  </si>
  <si>
    <t>[050590]移动商务基础</t>
  </si>
  <si>
    <t>实504</t>
  </si>
  <si>
    <t>欧阳瑞[0000470]</t>
  </si>
  <si>
    <t>2020环艺高职班</t>
  </si>
  <si>
    <t>[020193]AUTOCAD</t>
  </si>
  <si>
    <t>田径场</t>
  </si>
  <si>
    <t>周本利[2016031]</t>
  </si>
  <si>
    <t>2020室内高职4班</t>
  </si>
  <si>
    <t>杨艳青[0000075]</t>
  </si>
  <si>
    <t>19服装高职3班</t>
  </si>
  <si>
    <t>图501</t>
  </si>
  <si>
    <t>李俊佳[2020018]</t>
  </si>
  <si>
    <t>17服装五年制1班</t>
  </si>
  <si>
    <t>[070522]服装配饰设计（2）</t>
  </si>
  <si>
    <t>图504</t>
  </si>
  <si>
    <t>王淑文[2017031]</t>
  </si>
  <si>
    <t>19室内高职4班</t>
  </si>
  <si>
    <t>[010325]手绘效果图表现技法（1）</t>
  </si>
  <si>
    <t>图书馆人文系机房</t>
  </si>
  <si>
    <t>尹佳[0000091]</t>
  </si>
  <si>
    <t>19服装五年制班</t>
  </si>
  <si>
    <t>[070474]电脑辅助设计(1)</t>
  </si>
  <si>
    <t>贺彬[0000290]</t>
  </si>
  <si>
    <t>汪寸琬[2020050]</t>
  </si>
  <si>
    <t>2020汽车智能高职班</t>
  </si>
  <si>
    <t>2020旅游高职2班</t>
  </si>
  <si>
    <t>王义友[0000027]</t>
  </si>
  <si>
    <t>2020现农高职3班</t>
  </si>
  <si>
    <t>2020农经高职班</t>
  </si>
  <si>
    <t>米兰[0000250]</t>
  </si>
  <si>
    <t>2020计应高职5班</t>
  </si>
  <si>
    <t>[080156]大学生心理健康教育</t>
  </si>
  <si>
    <t>2020机电高职1班</t>
  </si>
  <si>
    <t>北103</t>
  </si>
  <si>
    <t>杨明河[0000129]</t>
  </si>
  <si>
    <t>[020402]农业微生物</t>
  </si>
  <si>
    <t>北105</t>
  </si>
  <si>
    <t>杨晓珍[0000145]</t>
  </si>
  <si>
    <t>[041098]机械制造技术基础</t>
  </si>
  <si>
    <t>蒋雨澄[2020065]</t>
  </si>
  <si>
    <t>[010493]设计速写（2）</t>
  </si>
  <si>
    <t>张光友[0000468]</t>
  </si>
  <si>
    <t>18五年畜牧班</t>
  </si>
  <si>
    <t>[060180][060160]生物统计与试验设计(工)</t>
  </si>
  <si>
    <t>[060192]有机化学</t>
  </si>
  <si>
    <t>周玉林[0000131]</t>
  </si>
  <si>
    <t>[060049]禽生产</t>
  </si>
  <si>
    <t>北301</t>
  </si>
  <si>
    <t>梁毅[0000024]</t>
  </si>
  <si>
    <t>2020汽营高职1班</t>
  </si>
  <si>
    <t>北302</t>
  </si>
  <si>
    <t>苏五珍[0000225]</t>
  </si>
  <si>
    <t>19动医高职1班</t>
  </si>
  <si>
    <t>[060048]猪生产</t>
  </si>
  <si>
    <t>北304</t>
  </si>
  <si>
    <t>王长安[0000136]</t>
  </si>
  <si>
    <t>19现农特岗高职2班</t>
  </si>
  <si>
    <t>[020179]设施农业（2）</t>
  </si>
  <si>
    <t>[2020121]植物保护技术（2）</t>
  </si>
  <si>
    <t>谢海琼[0000314]</t>
  </si>
  <si>
    <t>[021212]农产品经营与管理</t>
  </si>
  <si>
    <t>江领[2016043]</t>
  </si>
  <si>
    <t>19动医高职2班</t>
  </si>
  <si>
    <t>社交礼仪[050199]</t>
  </si>
  <si>
    <t>2020种子高职班</t>
  </si>
  <si>
    <t>[020350]种子法规</t>
  </si>
  <si>
    <t>北406</t>
  </si>
  <si>
    <t>张波[0000297]</t>
  </si>
  <si>
    <t>19汽营高职班</t>
  </si>
  <si>
    <t>[030341]4s店经营与管理</t>
  </si>
  <si>
    <t>[030338]机械制造工艺与夹具</t>
  </si>
  <si>
    <t>北503</t>
  </si>
  <si>
    <t>杨海[0000089]</t>
  </si>
  <si>
    <t>[030546]汽车底盘电控系统结构检修</t>
  </si>
  <si>
    <t>唐建[0000118]</t>
  </si>
  <si>
    <t>[030207]公差配合与技术测量</t>
  </si>
  <si>
    <t>19计应高职6班</t>
  </si>
  <si>
    <r>
      <rPr>
        <sz val="12"/>
        <rFont val="宋体"/>
        <charset val="134"/>
      </rPr>
      <t>[010449]Java</t>
    </r>
    <r>
      <rPr>
        <sz val="12"/>
        <rFont val="宋体"/>
        <charset val="134"/>
      </rPr>
      <t xml:space="preserve"> Web开发</t>
    </r>
  </si>
  <si>
    <t>袁也</t>
  </si>
  <si>
    <t>17数字媒体五年制2班</t>
  </si>
  <si>
    <t>[010427]品牌形象系统设计</t>
  </si>
  <si>
    <t>吴春燕[2020001]</t>
  </si>
  <si>
    <t>[010324]人体工程学</t>
  </si>
  <si>
    <t>2020牧医高职1班</t>
  </si>
  <si>
    <t>周友[2020064]</t>
  </si>
  <si>
    <t>18五年数媒2班</t>
  </si>
  <si>
    <r>
      <rPr>
        <sz val="12"/>
        <rFont val="宋体"/>
        <charset val="134"/>
      </rPr>
      <t>[010184]3ds</t>
    </r>
    <r>
      <rPr>
        <sz val="12"/>
        <rFont val="宋体"/>
        <charset val="134"/>
      </rPr>
      <t xml:space="preserve"> Max</t>
    </r>
  </si>
  <si>
    <t>孙太权[0000073]</t>
  </si>
  <si>
    <t>2020建筑高职2班</t>
  </si>
  <si>
    <t>钱宇涛[0000079]</t>
  </si>
  <si>
    <t>[010435]Python爬虫开发</t>
  </si>
  <si>
    <t>李喜梅[0000121]</t>
  </si>
  <si>
    <t>19室内高职2班</t>
  </si>
  <si>
    <t>[010334]工程制图与识图</t>
  </si>
  <si>
    <t>杨磊[0000210]</t>
  </si>
  <si>
    <t>18五年数媒1班</t>
  </si>
  <si>
    <t>周苇[0000064]</t>
  </si>
  <si>
    <t>2020数媒高职3班</t>
  </si>
  <si>
    <t>[010374]平面图像处理（1）</t>
  </si>
  <si>
    <t>黄光中[0000175]</t>
  </si>
  <si>
    <t>[060164]淡水养殖与鱼病防治(工)</t>
  </si>
  <si>
    <t>梁迎春[0000348]</t>
  </si>
  <si>
    <t>宋伟[0000062]</t>
  </si>
  <si>
    <t>南105</t>
  </si>
  <si>
    <t>周英[0000059]</t>
  </si>
  <si>
    <t>李启秀[0000195]</t>
  </si>
  <si>
    <t>[021240]现代农业企业管理</t>
  </si>
  <si>
    <t>刘湘霞[0000359]</t>
  </si>
  <si>
    <t>19旅游五年制班</t>
  </si>
  <si>
    <t>[050646]地方导游基础</t>
  </si>
  <si>
    <t>刘玉燕[0000058]</t>
  </si>
  <si>
    <t>2020会计高职5班</t>
  </si>
  <si>
    <t>南203</t>
  </si>
  <si>
    <t>李兴慧[0000108]</t>
  </si>
  <si>
    <t>罗凡[0000178]</t>
  </si>
  <si>
    <t>[070448]语文(2)</t>
  </si>
  <si>
    <t>尹耕钦[0000015]</t>
  </si>
  <si>
    <t>[041064]自动生产线</t>
  </si>
  <si>
    <t>舒会芳[0000373]</t>
  </si>
  <si>
    <t>2020会计高职6班</t>
  </si>
  <si>
    <t>[050632]初级会计实务</t>
  </si>
  <si>
    <t>龙健[0000104]</t>
  </si>
  <si>
    <t>高学群[0000115]</t>
  </si>
  <si>
    <t>李微微[0000243]</t>
  </si>
  <si>
    <t>2020服装高职3班</t>
  </si>
  <si>
    <t>阮晓玲[0000326]</t>
  </si>
  <si>
    <t>[210072]安装工程计量与计价</t>
  </si>
  <si>
    <t>邵芳[0000042]</t>
  </si>
  <si>
    <t>2020智能控制高职班</t>
  </si>
  <si>
    <t>彭艾英[2016027]</t>
  </si>
  <si>
    <t>2020计应高职3班</t>
  </si>
  <si>
    <t>[2021020]陈秀华</t>
  </si>
  <si>
    <t>2020建筑高职1班</t>
  </si>
  <si>
    <t>[210011]建筑法规</t>
  </si>
  <si>
    <t>王羿元[2019008]</t>
  </si>
  <si>
    <t>刘永生</t>
  </si>
  <si>
    <t>18五年建筑1班</t>
  </si>
  <si>
    <t>[210019]建筑工程监理理论</t>
  </si>
  <si>
    <t>李光清[0000400]</t>
  </si>
  <si>
    <t>[020238]种子生产技术（2）</t>
  </si>
  <si>
    <t>南406</t>
  </si>
  <si>
    <t>谌玲[0000422]</t>
  </si>
  <si>
    <t>[050648]导游业务</t>
  </si>
  <si>
    <t>程晓艳[0000445]</t>
  </si>
  <si>
    <t>南408</t>
  </si>
  <si>
    <t>[0070603]易佩弦</t>
  </si>
  <si>
    <t>南501</t>
  </si>
  <si>
    <t>杨继秀[0000237]</t>
  </si>
  <si>
    <t>2020会计高职1班</t>
  </si>
  <si>
    <t>廖松[0000201]</t>
  </si>
  <si>
    <t>19会计高职1班</t>
  </si>
  <si>
    <t>[050168]审计学</t>
  </si>
  <si>
    <t>19会计高职4班</t>
  </si>
  <si>
    <t>[050243]财务管理</t>
  </si>
  <si>
    <t>黄振华</t>
  </si>
  <si>
    <t>[210003]建筑力学</t>
  </si>
  <si>
    <t>南506</t>
  </si>
  <si>
    <t>刘潜宁[2015019]</t>
  </si>
  <si>
    <t>[210230]建筑工程质量事故分析</t>
  </si>
  <si>
    <t>黄磊[2016022]</t>
  </si>
  <si>
    <t>19建筑高职1班</t>
  </si>
  <si>
    <t>[210016]建筑工程计量与计价</t>
  </si>
  <si>
    <t>蒋林芳[2017032]</t>
  </si>
  <si>
    <t>[030340]汽车发动机电控技术</t>
  </si>
  <si>
    <t>陈橙[2017030]</t>
  </si>
  <si>
    <t>19室内高职1班</t>
  </si>
  <si>
    <t>[010361]室内照明与灯具设计</t>
  </si>
  <si>
    <t>刘斐[2018018]</t>
  </si>
  <si>
    <t>[030568]工业产品造型设计</t>
  </si>
  <si>
    <t>实207（缝纫）</t>
  </si>
  <si>
    <t>[070607]成衣设计与制作（1）</t>
  </si>
  <si>
    <t>钟彩丽[2020005]</t>
  </si>
  <si>
    <t>[070467]服装立体剪裁(2)</t>
  </si>
  <si>
    <t>[050527]旅游信息化应用</t>
  </si>
  <si>
    <t>粟珣博[2016006]</t>
  </si>
  <si>
    <t>19移动商务高职2班</t>
  </si>
  <si>
    <t>[050586]移动商务大数据分析</t>
  </si>
  <si>
    <t>刘志强[2021016]</t>
  </si>
  <si>
    <t xml:space="preserve">18五年机电1班 </t>
  </si>
  <si>
    <t>[041063]液压(气动)控制技术</t>
  </si>
  <si>
    <t>实307</t>
  </si>
  <si>
    <t>杨洪军[2014007]</t>
  </si>
  <si>
    <t>[040202]电机与电气控制技术</t>
  </si>
  <si>
    <t>王鹏[2014005]</t>
  </si>
  <si>
    <t>[041091]现代电器设备安装与调试</t>
  </si>
  <si>
    <t>19应电高职班</t>
  </si>
  <si>
    <t>钟卫连[0000221]</t>
  </si>
  <si>
    <t>19机电高职3班（村田班）</t>
  </si>
  <si>
    <t>[041084]工业机器人基础</t>
  </si>
  <si>
    <t>实401</t>
  </si>
  <si>
    <t>毛伯平[0000382]</t>
  </si>
  <si>
    <t>19园林高职班</t>
  </si>
  <si>
    <t>[020374]园林工程施工组织与管理</t>
  </si>
  <si>
    <t>实404</t>
  </si>
  <si>
    <t>[021295]园林景观规划设计2</t>
  </si>
  <si>
    <t>实405</t>
  </si>
  <si>
    <t>李柳[0000137]</t>
  </si>
  <si>
    <t>实408</t>
  </si>
  <si>
    <t>[2014011]李姝</t>
  </si>
  <si>
    <t>2020五年建筑1班</t>
  </si>
  <si>
    <t>[210005]建筑CAD</t>
  </si>
  <si>
    <t>曾囿儒[2020071]</t>
  </si>
  <si>
    <t>实503</t>
  </si>
  <si>
    <t>[0000213]陈承贵</t>
  </si>
  <si>
    <t>19物流高职2班</t>
  </si>
  <si>
    <t>[050490]RFID技术与应用</t>
  </si>
  <si>
    <t>（10-18周）[021260]园林制图与识图</t>
  </si>
  <si>
    <t>范昊如[0000405]</t>
  </si>
  <si>
    <t>[010428]新媒体理论与技术</t>
  </si>
  <si>
    <t>图504（绘图）</t>
  </si>
  <si>
    <t>[070494]服装图案设计(2)</t>
  </si>
  <si>
    <t>图5服装综合实训室1（绘图）</t>
  </si>
  <si>
    <t>龙思瑾[2016028]</t>
  </si>
  <si>
    <t>[070514]时装画技法（2）</t>
  </si>
  <si>
    <t>图书馆电子阅览室</t>
  </si>
  <si>
    <t>段文准[2014015]</t>
  </si>
  <si>
    <t>[070400]服装设计</t>
  </si>
  <si>
    <t>刘毅[0000376]</t>
  </si>
  <si>
    <t>[070475]电脑辅助设计(2)</t>
  </si>
  <si>
    <t>图书馆学术报告厅</t>
  </si>
  <si>
    <t>文晖[0000023]</t>
  </si>
  <si>
    <t>2020计应高职2班</t>
  </si>
  <si>
    <t>星期三1-2</t>
  </si>
  <si>
    <t>日常教学检查表</t>
  </si>
  <si>
    <t xml:space="preserve"> 检查人：</t>
  </si>
  <si>
    <t>检查时间：</t>
  </si>
  <si>
    <t>检查节次：</t>
  </si>
  <si>
    <t>第2节</t>
  </si>
  <si>
    <t>教学场地</t>
  </si>
  <si>
    <t>教师姓名</t>
  </si>
  <si>
    <t>任教班级</t>
  </si>
  <si>
    <t>学生</t>
  </si>
  <si>
    <t>备注</t>
  </si>
  <si>
    <t>教案   （含首页）</t>
  </si>
  <si>
    <t>手册     填写</t>
  </si>
  <si>
    <t>考勤     登记</t>
  </si>
  <si>
    <t>应到</t>
  </si>
  <si>
    <t>实到</t>
  </si>
  <si>
    <t>到课率</t>
  </si>
  <si>
    <t>课堂纪律</t>
  </si>
  <si>
    <t>组别</t>
  </si>
  <si>
    <t>北101</t>
  </si>
  <si>
    <t>第1组</t>
  </si>
  <si>
    <t>方法：以课表星期一34节为例：</t>
  </si>
  <si>
    <t>北102</t>
  </si>
  <si>
    <t>1、检查星期二12节，单元格为G5</t>
  </si>
  <si>
    <r>
      <rPr>
        <sz val="9"/>
        <rFont val="宋体"/>
        <charset val="134"/>
      </rPr>
      <t>2、则把第</t>
    </r>
    <r>
      <rPr>
        <sz val="9"/>
        <rFont val="Arial"/>
        <charset val="134"/>
      </rPr>
      <t>5</t>
    </r>
    <r>
      <rPr>
        <sz val="9"/>
        <rFont val="宋体"/>
        <charset val="134"/>
      </rPr>
      <t>行中所有的</t>
    </r>
    <r>
      <rPr>
        <sz val="9"/>
        <rFont val="Arial"/>
        <charset val="134"/>
      </rPr>
      <t>D5</t>
    </r>
    <r>
      <rPr>
        <sz val="9"/>
        <rFont val="宋体"/>
        <charset val="134"/>
      </rPr>
      <t>替换为</t>
    </r>
    <r>
      <rPr>
        <sz val="9"/>
        <rFont val="Arial"/>
        <charset val="134"/>
      </rPr>
      <t>G5</t>
    </r>
  </si>
  <si>
    <t>北104</t>
  </si>
  <si>
    <t>3、然后进一步修正数据</t>
  </si>
  <si>
    <t>车库汽车发动机实训室</t>
  </si>
  <si>
    <t>说明：学生数据以教务管理系统数据为准，与实际存在偏差。</t>
  </si>
  <si>
    <t>动物医院</t>
  </si>
  <si>
    <r>
      <rPr>
        <sz val="9"/>
        <rFont val="宋体"/>
        <charset val="134"/>
      </rPr>
      <t>值</t>
    </r>
    <r>
      <rPr>
        <sz val="9"/>
        <rFont val="Arial"/>
        <charset val="134"/>
      </rPr>
      <t>#Value!</t>
    </r>
    <r>
      <rPr>
        <sz val="9"/>
        <rFont val="宋体"/>
        <charset val="134"/>
      </rPr>
      <t>表示该时间段班级没有课。</t>
    </r>
  </si>
  <si>
    <t>建工实训室右</t>
  </si>
  <si>
    <t>建工实训室左</t>
  </si>
  <si>
    <t>南101</t>
  </si>
  <si>
    <t>汽车底盘实训室(实101）</t>
  </si>
  <si>
    <t>第2组</t>
  </si>
  <si>
    <t>汽车营销实训室104</t>
  </si>
  <si>
    <t>汽车整车实训室1</t>
  </si>
  <si>
    <t>汽车整车实训室2</t>
  </si>
  <si>
    <t>实102</t>
  </si>
  <si>
    <t>实115</t>
  </si>
  <si>
    <t>梯1</t>
  </si>
  <si>
    <t>图1报告厅</t>
  </si>
  <si>
    <t>现代制造中心1</t>
  </si>
  <si>
    <t>现代制造中心2</t>
  </si>
  <si>
    <t>组培楼</t>
  </si>
  <si>
    <t>北201（服装实训室）</t>
  </si>
  <si>
    <t>第3组</t>
  </si>
  <si>
    <t>实202汽车电器</t>
  </si>
  <si>
    <t>实208</t>
  </si>
  <si>
    <r>
      <rPr>
        <sz val="10"/>
        <rFont val="宋体"/>
        <charset val="134"/>
      </rPr>
      <t>第</t>
    </r>
    <r>
      <rPr>
        <sz val="10"/>
        <rFont val="Arial"/>
        <charset val="134"/>
      </rPr>
      <t>4</t>
    </r>
    <r>
      <rPr>
        <sz val="10"/>
        <rFont val="宋体"/>
        <charset val="134"/>
      </rPr>
      <t>组</t>
    </r>
  </si>
  <si>
    <t>实211</t>
  </si>
  <si>
    <t>实215</t>
  </si>
  <si>
    <t>梯2</t>
  </si>
  <si>
    <t>第5组</t>
  </si>
  <si>
    <t>实302形体房</t>
  </si>
  <si>
    <t>实304</t>
  </si>
  <si>
    <t>实305</t>
  </si>
  <si>
    <t>第6组</t>
  </si>
  <si>
    <t>电子阅览室</t>
  </si>
  <si>
    <r>
      <rPr>
        <sz val="10"/>
        <rFont val="宋体"/>
        <charset val="134"/>
      </rPr>
      <t>第</t>
    </r>
    <r>
      <rPr>
        <sz val="10"/>
        <rFont val="Arial"/>
        <charset val="134"/>
      </rPr>
      <t>7</t>
    </r>
    <r>
      <rPr>
        <sz val="10"/>
        <rFont val="宋体"/>
        <charset val="134"/>
      </rPr>
      <t>组</t>
    </r>
  </si>
  <si>
    <t>实406</t>
  </si>
  <si>
    <t>实410</t>
  </si>
  <si>
    <t>梯3</t>
  </si>
  <si>
    <t>北501</t>
  </si>
  <si>
    <t>北506</t>
  </si>
  <si>
    <t>第8组</t>
  </si>
  <si>
    <t>实502</t>
  </si>
  <si>
    <t>实503(new)</t>
  </si>
  <si>
    <t>实504（BIM）</t>
  </si>
  <si>
    <t>实505</t>
  </si>
  <si>
    <t>实506</t>
  </si>
  <si>
    <t>实507</t>
  </si>
  <si>
    <t>实509</t>
  </si>
  <si>
    <t>实510</t>
  </si>
  <si>
    <t>实511</t>
  </si>
  <si>
    <t>第9组</t>
  </si>
  <si>
    <t>实512</t>
  </si>
  <si>
    <r>
      <rPr>
        <sz val="10"/>
        <rFont val="宋体"/>
        <charset val="134"/>
      </rPr>
      <t>实</t>
    </r>
    <r>
      <rPr>
        <sz val="10"/>
        <rFont val="Arial"/>
        <charset val="134"/>
      </rPr>
      <t>513</t>
    </r>
  </si>
  <si>
    <t>梯4</t>
  </si>
  <si>
    <t>图5服装综合实训室</t>
  </si>
  <si>
    <t>实601</t>
  </si>
  <si>
    <t>实602</t>
  </si>
  <si>
    <t>实603</t>
  </si>
  <si>
    <t>实604</t>
  </si>
  <si>
    <r>
      <rPr>
        <sz val="16"/>
        <rFont val="方正小标宋简体"/>
        <charset val="134"/>
      </rPr>
      <t>2020-20</t>
    </r>
    <r>
      <rPr>
        <sz val="16"/>
        <rFont val="微软雅黑"/>
        <charset val="134"/>
      </rPr>
      <t>21</t>
    </r>
    <r>
      <rPr>
        <sz val="16"/>
        <rFont val="方正小标宋简体"/>
        <charset val="134"/>
      </rPr>
      <t>学年第</t>
    </r>
    <r>
      <rPr>
        <sz val="16"/>
        <rFont val="微软雅黑"/>
        <charset val="134"/>
      </rPr>
      <t>二</t>
    </r>
    <r>
      <rPr>
        <sz val="16"/>
        <rFont val="方正小标宋简体"/>
        <charset val="134"/>
      </rPr>
      <t>学期教学情况分析</t>
    </r>
  </si>
  <si>
    <t>一、教师情况分析</t>
  </si>
  <si>
    <t>本学期一共有</t>
  </si>
  <si>
    <t>位教师承担教学任务。其中专职教师</t>
  </si>
  <si>
    <t>人。</t>
  </si>
  <si>
    <t>兼职教师</t>
  </si>
  <si>
    <t>人，外聘教师</t>
  </si>
  <si>
    <t>序号</t>
  </si>
  <si>
    <t>院系</t>
  </si>
  <si>
    <t>专职</t>
  </si>
  <si>
    <t>兼职</t>
  </si>
  <si>
    <t>外聘</t>
  </si>
  <si>
    <t>合计</t>
  </si>
  <si>
    <t>环生系</t>
  </si>
  <si>
    <t>商贸系</t>
  </si>
  <si>
    <t>人文系</t>
  </si>
  <si>
    <t>动科系</t>
  </si>
  <si>
    <t>建筑系</t>
  </si>
  <si>
    <t>信艺系</t>
  </si>
  <si>
    <t>思政部</t>
  </si>
  <si>
    <t>机械系</t>
  </si>
  <si>
    <t>电子系</t>
  </si>
  <si>
    <t>教师周</t>
  </si>
  <si>
    <t>课时量，如下表所示，周课时量超过16节有：</t>
  </si>
  <si>
    <t>周课时</t>
  </si>
  <si>
    <t>人数</t>
  </si>
  <si>
    <t>教学任务已排课教师：</t>
  </si>
  <si>
    <t>二、周未上课情况分析</t>
  </si>
  <si>
    <t xml:space="preserve">   本学周因大教室太缺乏问题，周五下午有0位教师上课。</t>
  </si>
  <si>
    <t xml:space="preserve">   本学期周六上课人数共有：</t>
  </si>
  <si>
    <t>人</t>
  </si>
  <si>
    <t>，周六共有教学任务</t>
  </si>
  <si>
    <t>学时</t>
  </si>
  <si>
    <t xml:space="preserve">   本学期周日上课人数共有：</t>
  </si>
  <si>
    <t>，周日共有教学任务</t>
  </si>
  <si>
    <t xml:space="preserve">   本学期晚自习时间上课人数共有：0人，共有教学任务0学时</t>
  </si>
  <si>
    <t>三、班级情况分析</t>
  </si>
  <si>
    <t xml:space="preserve"> 本学期共</t>
  </si>
  <si>
    <t>个教学班级。</t>
  </si>
  <si>
    <t>教学计划总量为：</t>
  </si>
  <si>
    <t>节</t>
  </si>
  <si>
    <t>实际周课时量为：</t>
  </si>
  <si>
    <t>三年制</t>
  </si>
  <si>
    <t>五年制</t>
  </si>
  <si>
    <t>电子电气工程系</t>
  </si>
  <si>
    <t>动物科技系</t>
  </si>
  <si>
    <t>环境与生物科技系</t>
  </si>
  <si>
    <t>机械与汽车工程系</t>
  </si>
  <si>
    <t>建筑工程系</t>
  </si>
  <si>
    <t>人文科学技术系</t>
  </si>
  <si>
    <t>商贸管理系</t>
  </si>
  <si>
    <t>思想政治理论课部</t>
  </si>
  <si>
    <t>信息与艺术设计系</t>
  </si>
  <si>
    <t>四、教室使用情况分析</t>
  </si>
  <si>
    <r>
      <rPr>
        <sz val="10"/>
        <rFont val="微软雅黑"/>
        <charset val="134"/>
      </rPr>
      <t>学院教室共</t>
    </r>
    <r>
      <rPr>
        <sz val="10"/>
        <rFont val="Arial"/>
        <charset val="134"/>
      </rPr>
      <t>71</t>
    </r>
    <r>
      <rPr>
        <sz val="10"/>
        <rFont val="微软雅黑"/>
        <charset val="134"/>
      </rPr>
      <t>间。机房</t>
    </r>
    <r>
      <rPr>
        <sz val="10"/>
        <rFont val="Arial"/>
        <charset val="134"/>
      </rPr>
      <t>22</t>
    </r>
    <r>
      <rPr>
        <sz val="10"/>
        <rFont val="微软雅黑"/>
        <charset val="134"/>
      </rPr>
      <t>间，外借电子阅览室</t>
    </r>
    <r>
      <rPr>
        <sz val="10"/>
        <rFont val="Arial"/>
        <charset val="134"/>
      </rPr>
      <t>1</t>
    </r>
    <r>
      <rPr>
        <sz val="10"/>
        <rFont val="微软雅黑"/>
        <charset val="134"/>
      </rPr>
      <t>间，绘图室</t>
    </r>
    <r>
      <rPr>
        <sz val="10"/>
        <rFont val="Arial"/>
        <charset val="134"/>
      </rPr>
      <t>3</t>
    </r>
    <r>
      <rPr>
        <sz val="10"/>
        <rFont val="微软雅黑"/>
        <charset val="134"/>
      </rPr>
      <t>间。使用情况如下表所示。</t>
    </r>
  </si>
  <si>
    <r>
      <rPr>
        <sz val="10"/>
        <rFont val="宋体"/>
        <charset val="134"/>
      </rPr>
      <t>以正常上班</t>
    </r>
    <r>
      <rPr>
        <sz val="10"/>
        <rFont val="Arial"/>
        <charset val="134"/>
      </rPr>
      <t>5</t>
    </r>
    <r>
      <rPr>
        <sz val="10"/>
        <rFont val="宋体"/>
        <charset val="134"/>
      </rPr>
      <t>天（36学时）进行计算。</t>
    </r>
  </si>
  <si>
    <t>教室</t>
  </si>
  <si>
    <t>数量</t>
  </si>
  <si>
    <t>承担教学任务量</t>
  </si>
  <si>
    <t>使用率</t>
  </si>
  <si>
    <t>教学南楼</t>
  </si>
  <si>
    <t>电脑多媒体</t>
  </si>
  <si>
    <t>教学北楼</t>
  </si>
  <si>
    <t>电视多媒体</t>
  </si>
  <si>
    <t>阶梯教室</t>
  </si>
  <si>
    <t>学术报告厅</t>
  </si>
  <si>
    <t>绘图室</t>
  </si>
  <si>
    <t>实训室（已排课）</t>
  </si>
  <si>
    <t>机房（包括电子阅览室）</t>
  </si>
  <si>
    <t>形体房</t>
  </si>
  <si>
    <t>体育课</t>
  </si>
  <si>
    <t>不需要教室</t>
  </si>
  <si>
    <t>2020-2021学年第二学期教师周课时量统计表</t>
  </si>
  <si>
    <t>系部</t>
  </si>
  <si>
    <t>教研室</t>
  </si>
  <si>
    <t>专职教师</t>
  </si>
  <si>
    <t>外聘教师</t>
  </si>
  <si>
    <t>平均课时量</t>
  </si>
  <si>
    <t>机电一体化教研室</t>
  </si>
  <si>
    <t>应用电子技术教研室</t>
  </si>
  <si>
    <t>电子系 汇总</t>
  </si>
  <si>
    <t>畜牧水产</t>
  </si>
  <si>
    <t>兽医教研室</t>
  </si>
  <si>
    <t>动科系 汇总</t>
  </si>
  <si>
    <t>园林教研室</t>
  </si>
  <si>
    <t>种植教研室</t>
  </si>
  <si>
    <t>环生系 汇总</t>
  </si>
  <si>
    <t>机械设计与制造教研室</t>
  </si>
  <si>
    <t>汽车营销与服务教研室</t>
  </si>
  <si>
    <t>汽车运用与维修教研室</t>
  </si>
  <si>
    <t>机械系 汇总</t>
  </si>
  <si>
    <t>工程造价教研室</t>
  </si>
  <si>
    <t>建筑工程技术教研室</t>
  </si>
  <si>
    <t>建筑系 汇总</t>
  </si>
  <si>
    <t>服装教研室</t>
  </si>
  <si>
    <t>人文教研室</t>
  </si>
  <si>
    <t>数学教研室</t>
  </si>
  <si>
    <t>体育教研室</t>
  </si>
  <si>
    <t>英语教研室</t>
  </si>
  <si>
    <t>人文系 汇总</t>
  </si>
  <si>
    <t>会计教研室</t>
  </si>
  <si>
    <t>旅游管理教研室</t>
  </si>
  <si>
    <t>商务教研室</t>
  </si>
  <si>
    <t>商贸系 汇总</t>
  </si>
  <si>
    <t>思想部</t>
  </si>
  <si>
    <t>大学生思想政治理论课教研室</t>
  </si>
  <si>
    <t>大学生心理健康与就业创业教研室</t>
  </si>
  <si>
    <t>思想部 汇总</t>
  </si>
  <si>
    <t>计应教研室</t>
  </si>
  <si>
    <t>室内教研室</t>
  </si>
  <si>
    <t>数媒教研室</t>
  </si>
  <si>
    <t>信艺系 汇总</t>
  </si>
  <si>
    <t>总计</t>
  </si>
  <si>
    <t>2020-2021学年第二学期周课时量详细统计表</t>
  </si>
  <si>
    <t>承担课程系部</t>
  </si>
  <si>
    <t>教师类型</t>
  </si>
  <si>
    <t>所属教研室</t>
  </si>
  <si>
    <t>上课天数</t>
  </si>
  <si>
    <t>星期一</t>
  </si>
  <si>
    <t>星期二</t>
  </si>
  <si>
    <t>星期三</t>
  </si>
  <si>
    <t>星期四</t>
  </si>
  <si>
    <t>星期五</t>
  </si>
  <si>
    <t>星期六</t>
  </si>
  <si>
    <t>星期日</t>
  </si>
  <si>
    <t>教师周课时量</t>
  </si>
  <si>
    <t>唐东成</t>
  </si>
  <si>
    <t>杨晓珍</t>
  </si>
  <si>
    <t>唐绪伟</t>
  </si>
  <si>
    <t>易小菊</t>
  </si>
  <si>
    <t>张应早</t>
  </si>
  <si>
    <t>毛秀芝</t>
  </si>
  <si>
    <t>谢向花</t>
  </si>
  <si>
    <t>王鹏</t>
  </si>
  <si>
    <t>钟卫鹏</t>
  </si>
  <si>
    <t>汪凯波</t>
  </si>
  <si>
    <t>尹耕钦</t>
  </si>
  <si>
    <t>唐晨光</t>
  </si>
  <si>
    <t>江兴刚</t>
  </si>
  <si>
    <t>钟卫连</t>
  </si>
  <si>
    <t>杨洪军</t>
  </si>
  <si>
    <t>胡廷华</t>
  </si>
  <si>
    <t>文念念</t>
  </si>
  <si>
    <t>孙姣梅</t>
  </si>
  <si>
    <t>赵圆圆</t>
  </si>
  <si>
    <t>郭青春</t>
  </si>
  <si>
    <t>尧国民</t>
  </si>
  <si>
    <t>张光友</t>
  </si>
  <si>
    <t>黄光中</t>
  </si>
  <si>
    <t>周玉林</t>
  </si>
  <si>
    <t>张铭</t>
  </si>
  <si>
    <t>李中波</t>
  </si>
  <si>
    <t>杨旭</t>
  </si>
  <si>
    <t>胡辉</t>
  </si>
  <si>
    <t>侯强红</t>
  </si>
  <si>
    <t>罗世民</t>
  </si>
  <si>
    <t>罗维</t>
  </si>
  <si>
    <t>舒鸣</t>
  </si>
  <si>
    <t>王湘</t>
  </si>
  <si>
    <t>白玲</t>
  </si>
  <si>
    <t>李进军</t>
  </si>
  <si>
    <t>苏五珍</t>
  </si>
  <si>
    <t>王吉英</t>
  </si>
  <si>
    <t>肖凌云</t>
  </si>
  <si>
    <t>向友</t>
  </si>
  <si>
    <t>杨隆彪</t>
  </si>
  <si>
    <t>张荣禄</t>
  </si>
  <si>
    <t>刘元平</t>
  </si>
  <si>
    <t>欧阳瑞</t>
  </si>
  <si>
    <t>向慕</t>
  </si>
  <si>
    <t>仇云龙</t>
  </si>
  <si>
    <t>毛伯平</t>
  </si>
  <si>
    <t>彭达浠</t>
  </si>
  <si>
    <t>夏宜华</t>
  </si>
  <si>
    <t>朱宏爱</t>
  </si>
  <si>
    <t>李娟</t>
  </si>
  <si>
    <t>袁全</t>
  </si>
  <si>
    <t>李涛</t>
  </si>
  <si>
    <t>王长安</t>
  </si>
  <si>
    <t>杨明河</t>
  </si>
  <si>
    <t>黄良斌</t>
  </si>
  <si>
    <t>王智课</t>
  </si>
  <si>
    <t>谢海琼</t>
  </si>
  <si>
    <t>张立</t>
  </si>
  <si>
    <t>谷婕</t>
  </si>
  <si>
    <t>戴水莲</t>
  </si>
  <si>
    <t>全庆丰</t>
  </si>
  <si>
    <t>郝彦琴</t>
  </si>
  <si>
    <t>段兰兰</t>
  </si>
  <si>
    <t>邓峰</t>
  </si>
  <si>
    <t>李柳</t>
  </si>
  <si>
    <t>唐健</t>
  </si>
  <si>
    <t>唐三叶</t>
  </si>
  <si>
    <t>未定</t>
  </si>
  <si>
    <t>付娟华</t>
  </si>
  <si>
    <t>黄志伟</t>
  </si>
  <si>
    <t>刘斐</t>
  </si>
  <si>
    <t>尹峰</t>
  </si>
  <si>
    <t>付昌星</t>
  </si>
  <si>
    <t>刘时英</t>
  </si>
  <si>
    <t>彭煜星</t>
  </si>
  <si>
    <t>肖露云</t>
  </si>
  <si>
    <t>张波</t>
  </si>
  <si>
    <t>佘国芹</t>
  </si>
  <si>
    <t>杨阳</t>
  </si>
  <si>
    <t>蒲生红</t>
  </si>
  <si>
    <t>杨海</t>
  </si>
  <si>
    <t>杨友才</t>
  </si>
  <si>
    <t>罗正球</t>
  </si>
  <si>
    <t>张建友</t>
  </si>
  <si>
    <t>黄磊</t>
  </si>
  <si>
    <t>李青</t>
  </si>
  <si>
    <t>刘潜宁</t>
  </si>
  <si>
    <t>肖恒升</t>
  </si>
  <si>
    <t>阮晓玲</t>
  </si>
  <si>
    <t>易佩弦</t>
  </si>
  <si>
    <t>尹细莲</t>
  </si>
  <si>
    <t>李文博</t>
  </si>
  <si>
    <t>曾维湘</t>
  </si>
  <si>
    <t>李姝</t>
  </si>
  <si>
    <t>孟祥宇</t>
  </si>
  <si>
    <t>米颖嶂</t>
  </si>
  <si>
    <t>石旭凯</t>
  </si>
  <si>
    <t>唐景瑞</t>
  </si>
  <si>
    <t>谢妮</t>
  </si>
  <si>
    <t>薛建辉</t>
  </si>
  <si>
    <t>杨顺武</t>
  </si>
  <si>
    <t>杨译淞</t>
  </si>
  <si>
    <t>钟东</t>
  </si>
  <si>
    <t>谢春伶</t>
  </si>
  <si>
    <t>尹佳</t>
  </si>
  <si>
    <t>李晓丹</t>
  </si>
  <si>
    <t>刘毅</t>
  </si>
  <si>
    <t>龙思瑾</t>
  </si>
  <si>
    <t>段文准</t>
  </si>
  <si>
    <t>向静波</t>
  </si>
  <si>
    <t>陈骋</t>
  </si>
  <si>
    <t>李慧</t>
  </si>
  <si>
    <t>李亚玲</t>
  </si>
  <si>
    <t>罗凡</t>
  </si>
  <si>
    <t>谢伊玲</t>
  </si>
  <si>
    <t>覃婷婷</t>
  </si>
  <si>
    <t>姚元林</t>
  </si>
  <si>
    <t>蒋林芳</t>
  </si>
  <si>
    <t>龙宜霈</t>
  </si>
  <si>
    <t>彭艾英</t>
  </si>
  <si>
    <t>邵芳</t>
  </si>
  <si>
    <t>唐圣晟</t>
  </si>
  <si>
    <t>谢琛</t>
  </si>
  <si>
    <t>郑明娥</t>
  </si>
  <si>
    <t>梁迎春</t>
  </si>
  <si>
    <t>王青</t>
  </si>
  <si>
    <t>滕露</t>
  </si>
  <si>
    <t>冯梅</t>
  </si>
  <si>
    <t>吴亮</t>
  </si>
  <si>
    <t>李佑武</t>
  </si>
  <si>
    <t>舒爱平</t>
  </si>
  <si>
    <t>张东升</t>
  </si>
  <si>
    <t>赵晓辉</t>
  </si>
  <si>
    <t>刘庆寅</t>
  </si>
  <si>
    <t>陈光</t>
  </si>
  <si>
    <t>邝丽萍</t>
  </si>
  <si>
    <t>李艳</t>
  </si>
  <si>
    <t>廖松平</t>
  </si>
  <si>
    <t>王玥</t>
  </si>
  <si>
    <t>杨艳青</t>
  </si>
  <si>
    <t>周本利</t>
  </si>
  <si>
    <t>王霞</t>
  </si>
  <si>
    <t>舒辉</t>
  </si>
  <si>
    <t>黄洁</t>
  </si>
  <si>
    <t>刘鑫</t>
  </si>
  <si>
    <t>王羿元</t>
  </si>
  <si>
    <t>高学群</t>
  </si>
  <si>
    <t>胡彦霞</t>
  </si>
  <si>
    <t>李微微</t>
  </si>
  <si>
    <t>李兴慧</t>
  </si>
  <si>
    <t>刘玉燕</t>
  </si>
  <si>
    <t>龙健</t>
  </si>
  <si>
    <t>宋伟</t>
  </si>
  <si>
    <t>田胜斌</t>
  </si>
  <si>
    <t>汪玉波</t>
  </si>
  <si>
    <t>肖秀莲</t>
  </si>
  <si>
    <t>周英</t>
  </si>
  <si>
    <t>梁兴华</t>
  </si>
  <si>
    <t>聂瑞希</t>
  </si>
  <si>
    <t>蒋荣</t>
  </si>
  <si>
    <t>刘玲</t>
  </si>
  <si>
    <t>廖松</t>
  </si>
  <si>
    <t>张金生</t>
  </si>
  <si>
    <t>李芬芬</t>
  </si>
  <si>
    <t>程晓艳</t>
  </si>
  <si>
    <t>邓邵军</t>
  </si>
  <si>
    <t>沈杉林</t>
  </si>
  <si>
    <t>粟德琼</t>
  </si>
  <si>
    <t>粟龄慧</t>
  </si>
  <si>
    <t>粟珣博</t>
  </si>
  <si>
    <t>杨继秀</t>
  </si>
  <si>
    <t>蒋东林</t>
  </si>
  <si>
    <t>尤祺明</t>
  </si>
  <si>
    <t>张灵刚</t>
  </si>
  <si>
    <t>李玉华</t>
  </si>
  <si>
    <t>糜良玲</t>
  </si>
  <si>
    <t>李永明</t>
  </si>
  <si>
    <t>张萍</t>
  </si>
  <si>
    <t>谌玲</t>
  </si>
  <si>
    <t>刘慧</t>
  </si>
  <si>
    <t>刘湘霞</t>
  </si>
  <si>
    <t>陈承贵</t>
  </si>
  <si>
    <t>胡晋铭</t>
  </si>
  <si>
    <t>高文</t>
  </si>
  <si>
    <t>武超</t>
  </si>
  <si>
    <t>刘新贵</t>
  </si>
  <si>
    <t>舒会芳</t>
  </si>
  <si>
    <t>刘禹</t>
  </si>
  <si>
    <t>吴咏春</t>
  </si>
  <si>
    <t>谢红英</t>
  </si>
  <si>
    <t>蒋琼</t>
  </si>
  <si>
    <t>王洋</t>
  </si>
  <si>
    <t>蒋玉</t>
  </si>
  <si>
    <t>朱周华</t>
  </si>
  <si>
    <t>王义友</t>
  </si>
  <si>
    <t>肖艳</t>
  </si>
  <si>
    <t>谢少平</t>
  </si>
  <si>
    <t>罗毅华</t>
  </si>
  <si>
    <t>向巍</t>
  </si>
  <si>
    <t>刘志范</t>
  </si>
  <si>
    <t>梁毅</t>
  </si>
  <si>
    <t>文晖</t>
  </si>
  <si>
    <t>文倩</t>
  </si>
  <si>
    <t>常志彬</t>
  </si>
  <si>
    <t>米兰</t>
  </si>
  <si>
    <t>彭立令</t>
  </si>
  <si>
    <t>胡炜</t>
  </si>
  <si>
    <t>唐洁</t>
  </si>
  <si>
    <t>陈幸如</t>
  </si>
  <si>
    <t>谌顺周</t>
  </si>
  <si>
    <t>邓飞</t>
  </si>
  <si>
    <t>付云凯</t>
  </si>
  <si>
    <t>贺军</t>
  </si>
  <si>
    <t>罗明</t>
  </si>
  <si>
    <t>彭勃</t>
  </si>
  <si>
    <t>唐绍富</t>
  </si>
  <si>
    <t>吴云</t>
  </si>
  <si>
    <t>向子明</t>
  </si>
  <si>
    <t>张琳</t>
  </si>
  <si>
    <t>郭书群</t>
  </si>
  <si>
    <t>何岚</t>
  </si>
  <si>
    <t>李奇</t>
  </si>
  <si>
    <t>陈仕许</t>
  </si>
  <si>
    <t>刘春友</t>
  </si>
  <si>
    <t>刘慧芬</t>
  </si>
  <si>
    <t>钱宇涛</t>
  </si>
  <si>
    <t>张忠义</t>
  </si>
  <si>
    <t>贺彬</t>
  </si>
  <si>
    <t>蒋桥华</t>
  </si>
  <si>
    <t>赵红</t>
  </si>
  <si>
    <t>孙太权</t>
  </si>
  <si>
    <t>李亮</t>
  </si>
  <si>
    <t>胡鑫海</t>
  </si>
  <si>
    <t>李喜梅</t>
  </si>
  <si>
    <t>梁芳</t>
  </si>
  <si>
    <t>周苇</t>
  </si>
  <si>
    <t>王淑文</t>
  </si>
  <si>
    <t>姜莉</t>
  </si>
  <si>
    <t>谢臻</t>
  </si>
  <si>
    <t>于焕军</t>
  </si>
  <si>
    <t>张鹏</t>
  </si>
  <si>
    <t>丁密</t>
  </si>
  <si>
    <t>段鑫</t>
  </si>
  <si>
    <t>范昊如</t>
  </si>
  <si>
    <t>杨磊</t>
  </si>
  <si>
    <t>易柳</t>
  </si>
  <si>
    <t>周友</t>
  </si>
  <si>
    <t>向厚斌</t>
  </si>
  <si>
    <t>舒烨楠</t>
  </si>
  <si>
    <t>蒋雨澄</t>
  </si>
  <si>
    <t>张颖</t>
  </si>
  <si>
    <t>刘芬</t>
  </si>
  <si>
    <t>吴佳建</t>
  </si>
  <si>
    <t>柴慧清</t>
  </si>
  <si>
    <t>杨妮娟</t>
  </si>
  <si>
    <t>衣蕾</t>
  </si>
  <si>
    <t>舒欢</t>
  </si>
  <si>
    <t>杨慧敏</t>
  </si>
  <si>
    <t>陈皓铭</t>
  </si>
  <si>
    <t>蒯昔昆</t>
  </si>
  <si>
    <t>钟彩丽</t>
  </si>
  <si>
    <t>杨海鑫</t>
  </si>
  <si>
    <t>张振</t>
  </si>
  <si>
    <t>潘存功</t>
  </si>
  <si>
    <t>程莉娜</t>
  </si>
  <si>
    <t>刘志强</t>
  </si>
  <si>
    <t>张丽梅</t>
  </si>
  <si>
    <t>尹灿</t>
  </si>
  <si>
    <t>向书涵</t>
  </si>
  <si>
    <t>陈巧华</t>
  </si>
  <si>
    <t>吴志强</t>
  </si>
  <si>
    <t>龙开春</t>
  </si>
  <si>
    <t>罗光奇</t>
  </si>
  <si>
    <t>粟昱霖</t>
  </si>
  <si>
    <t>陈秀华</t>
  </si>
  <si>
    <t>周新建</t>
  </si>
  <si>
    <t>教师工号</t>
  </si>
  <si>
    <t>工号</t>
  </si>
  <si>
    <t>姓名</t>
  </si>
  <si>
    <t>初始成绩录入密码</t>
  </si>
  <si>
    <t>0000015</t>
  </si>
  <si>
    <t>密码不记得，请使用“忘记密码”功能，通过绑定手机号找回</t>
  </si>
  <si>
    <t>0000067</t>
  </si>
  <si>
    <t>0000110</t>
  </si>
  <si>
    <t>蒋明蛟</t>
  </si>
  <si>
    <t>0000219</t>
  </si>
  <si>
    <t>0070601</t>
  </si>
  <si>
    <t>0000057</t>
  </si>
  <si>
    <t>刘斌</t>
  </si>
  <si>
    <t>0000088</t>
  </si>
  <si>
    <t>钟峰</t>
  </si>
  <si>
    <t>0000214</t>
  </si>
  <si>
    <t>0000220</t>
  </si>
  <si>
    <t>2014004</t>
  </si>
  <si>
    <t>2017015</t>
  </si>
  <si>
    <t>袁平华</t>
  </si>
  <si>
    <t>2017016</t>
  </si>
  <si>
    <t>李德玉</t>
  </si>
  <si>
    <t>曾经来过</t>
  </si>
  <si>
    <t>0000085</t>
  </si>
  <si>
    <t>0000368</t>
  </si>
  <si>
    <t>2014005</t>
  </si>
  <si>
    <t>0000082</t>
  </si>
  <si>
    <t>冯士祥</t>
  </si>
  <si>
    <t>0000212</t>
  </si>
  <si>
    <t>0000221</t>
  </si>
  <si>
    <t>0000367</t>
  </si>
  <si>
    <t>2014007</t>
  </si>
  <si>
    <t>0000459</t>
  </si>
  <si>
    <t>邢修平</t>
  </si>
  <si>
    <t>0000080</t>
  </si>
  <si>
    <t>0000099</t>
  </si>
  <si>
    <t>0000352</t>
  </si>
  <si>
    <t>0000102</t>
  </si>
  <si>
    <t>0000281</t>
  </si>
  <si>
    <t>2014028</t>
  </si>
  <si>
    <t>0000272</t>
  </si>
  <si>
    <t>向敏</t>
  </si>
  <si>
    <t>0000465</t>
  </si>
  <si>
    <t>李坤燃</t>
  </si>
  <si>
    <t>0000131</t>
  </si>
  <si>
    <t>0000406</t>
  </si>
  <si>
    <t>0000468</t>
  </si>
  <si>
    <t>2016033</t>
  </si>
  <si>
    <t>0000175</t>
  </si>
  <si>
    <t>0000094</t>
  </si>
  <si>
    <t>0000123</t>
  </si>
  <si>
    <t>0000464</t>
  </si>
  <si>
    <t>0000467</t>
  </si>
  <si>
    <t>0000469</t>
  </si>
  <si>
    <t>0000476</t>
  </si>
  <si>
    <t>2014008</t>
  </si>
  <si>
    <t>刘晓琴</t>
  </si>
  <si>
    <t>0000225</t>
  </si>
  <si>
    <t>200224</t>
  </si>
  <si>
    <t>黄熠</t>
  </si>
  <si>
    <t>200225</t>
  </si>
  <si>
    <t>黄民省</t>
  </si>
  <si>
    <t>200221</t>
  </si>
  <si>
    <t>杨世培</t>
  </si>
  <si>
    <t>200226</t>
  </si>
  <si>
    <t>200222</t>
  </si>
  <si>
    <t>丁美月</t>
  </si>
  <si>
    <t>200223</t>
  </si>
  <si>
    <t>叶林</t>
  </si>
  <si>
    <t>2016041</t>
  </si>
  <si>
    <t>杨矞琪</t>
  </si>
  <si>
    <t>0000136</t>
  </si>
  <si>
    <t>0000149</t>
  </si>
  <si>
    <t>贺再新</t>
  </si>
  <si>
    <t>0000184</t>
  </si>
  <si>
    <t>王立新</t>
  </si>
  <si>
    <t>0000309</t>
  </si>
  <si>
    <t>2014044</t>
  </si>
  <si>
    <t>孙琴</t>
  </si>
  <si>
    <t>0000271</t>
  </si>
  <si>
    <t>梁芳(环)</t>
  </si>
  <si>
    <t>20150113</t>
  </si>
  <si>
    <t>王欢妍</t>
  </si>
  <si>
    <t>2017038</t>
  </si>
  <si>
    <t>刘姚欧</t>
  </si>
  <si>
    <t>0000187</t>
  </si>
  <si>
    <t>李翔博</t>
  </si>
  <si>
    <t>0000185</t>
  </si>
  <si>
    <t>陈志力</t>
  </si>
  <si>
    <t>2018039</t>
  </si>
  <si>
    <t>2019017</t>
  </si>
  <si>
    <t>0000017</t>
  </si>
  <si>
    <t>唐群华</t>
  </si>
  <si>
    <t>0000139</t>
  </si>
  <si>
    <t>0000158</t>
  </si>
  <si>
    <t>胡莹</t>
  </si>
  <si>
    <t>0000165</t>
  </si>
  <si>
    <t>0000171</t>
  </si>
  <si>
    <t>0000316</t>
  </si>
  <si>
    <t>0000382</t>
  </si>
  <si>
    <t>0000443</t>
  </si>
  <si>
    <t>尹慧</t>
  </si>
  <si>
    <t>0000470</t>
  </si>
  <si>
    <t>0070604</t>
  </si>
  <si>
    <t>2014018</t>
  </si>
  <si>
    <t>2014057</t>
  </si>
  <si>
    <t>谢露芳</t>
  </si>
  <si>
    <t>2016040</t>
  </si>
  <si>
    <t>0000129</t>
  </si>
  <si>
    <t>0000141</t>
  </si>
  <si>
    <t>0000144</t>
  </si>
  <si>
    <t>0000147</t>
  </si>
  <si>
    <t>0000152</t>
  </si>
  <si>
    <t>0000314</t>
  </si>
  <si>
    <t>0000098</t>
  </si>
  <si>
    <t>张建卿</t>
  </si>
  <si>
    <t>0000128</t>
  </si>
  <si>
    <t>宋玲</t>
  </si>
  <si>
    <t>0000157</t>
  </si>
  <si>
    <t>朱斌</t>
  </si>
  <si>
    <t>0000305</t>
  </si>
  <si>
    <t>2016034</t>
  </si>
  <si>
    <t>2017010</t>
  </si>
  <si>
    <t>谢立特</t>
  </si>
  <si>
    <t>0000090</t>
  </si>
  <si>
    <t>0000114</t>
  </si>
  <si>
    <t>聂笃伟</t>
  </si>
  <si>
    <t>0000116</t>
  </si>
  <si>
    <t>赵北辰</t>
  </si>
  <si>
    <t>0000109</t>
  </si>
  <si>
    <t>2017018</t>
  </si>
  <si>
    <t>2016032</t>
  </si>
  <si>
    <t>2018002</t>
  </si>
  <si>
    <t>向志军</t>
  </si>
  <si>
    <t>2016009</t>
  </si>
  <si>
    <t>蒋承吉</t>
  </si>
  <si>
    <t>2016010</t>
  </si>
  <si>
    <t>符溆桃</t>
  </si>
  <si>
    <t>2016014</t>
  </si>
  <si>
    <t>蒋志鹏</t>
  </si>
  <si>
    <t>2017009</t>
  </si>
  <si>
    <t>金吉长</t>
  </si>
  <si>
    <t>2017017</t>
  </si>
  <si>
    <t>2018004</t>
  </si>
  <si>
    <t>陈岳琳</t>
  </si>
  <si>
    <t>符叙桃</t>
  </si>
  <si>
    <t>2018003</t>
  </si>
  <si>
    <t>孟胜利</t>
  </si>
  <si>
    <t>0000120</t>
  </si>
  <si>
    <t>2015020</t>
  </si>
  <si>
    <t>胡远忠</t>
  </si>
  <si>
    <t>黄景弛</t>
  </si>
  <si>
    <t>黄施洁</t>
  </si>
  <si>
    <t>2018016</t>
  </si>
  <si>
    <t>米玲</t>
  </si>
  <si>
    <t>2017045</t>
  </si>
  <si>
    <t>谌杰</t>
  </si>
  <si>
    <t>辅导员</t>
  </si>
  <si>
    <t>2017049</t>
  </si>
  <si>
    <t>向芳琳</t>
  </si>
  <si>
    <t>2017052</t>
  </si>
  <si>
    <t>解立勍</t>
  </si>
  <si>
    <t>0000100</t>
  </si>
  <si>
    <t>0000118</t>
  </si>
  <si>
    <t>0000135</t>
  </si>
  <si>
    <t>0000137</t>
  </si>
  <si>
    <t>0000148</t>
  </si>
  <si>
    <t>0000266</t>
  </si>
  <si>
    <t>0000347</t>
  </si>
  <si>
    <t>黄贤页</t>
  </si>
  <si>
    <t>0000103</t>
  </si>
  <si>
    <t>0000105</t>
  </si>
  <si>
    <t>0000089</t>
  </si>
  <si>
    <t>0000092</t>
  </si>
  <si>
    <t>0000101</t>
  </si>
  <si>
    <t>0000258</t>
  </si>
  <si>
    <t>0000122</t>
  </si>
  <si>
    <t>0000297</t>
  </si>
  <si>
    <t>2014056</t>
  </si>
  <si>
    <t>粟果</t>
  </si>
  <si>
    <t>2017046</t>
  </si>
  <si>
    <t>毛辉辉</t>
  </si>
  <si>
    <t>0000145</t>
  </si>
  <si>
    <t>0000343</t>
  </si>
  <si>
    <t>唐帮亮</t>
  </si>
  <si>
    <t>0000409</t>
  </si>
  <si>
    <t>李爱国</t>
  </si>
  <si>
    <t>0000424</t>
  </si>
  <si>
    <t>0070603</t>
  </si>
  <si>
    <t>0000327</t>
  </si>
  <si>
    <t>张燕军</t>
  </si>
  <si>
    <t>退休</t>
  </si>
  <si>
    <t>2017033</t>
  </si>
  <si>
    <t>杨亚荣</t>
  </si>
  <si>
    <t>2017034</t>
  </si>
  <si>
    <t>阙磊</t>
  </si>
  <si>
    <t>2017043</t>
  </si>
  <si>
    <t>谢昕宇</t>
  </si>
  <si>
    <t>0000183</t>
  </si>
  <si>
    <t>0000326</t>
  </si>
  <si>
    <t>0000393</t>
  </si>
  <si>
    <t>2015019</t>
  </si>
  <si>
    <t>2016022</t>
  </si>
  <si>
    <t>0000222</t>
  </si>
  <si>
    <t>曾诚</t>
  </si>
  <si>
    <t>0000329</t>
  </si>
  <si>
    <t>粟幼琼</t>
  </si>
  <si>
    <t>0000330</t>
  </si>
  <si>
    <t>0000331</t>
  </si>
  <si>
    <t>周志海</t>
  </si>
  <si>
    <t>0000332</t>
  </si>
  <si>
    <t>0000333</t>
  </si>
  <si>
    <t>0000335</t>
  </si>
  <si>
    <t>0000338</t>
  </si>
  <si>
    <t>0000339</t>
  </si>
  <si>
    <t>朱晓玲</t>
  </si>
  <si>
    <t>0000365</t>
  </si>
  <si>
    <t>0000366</t>
  </si>
  <si>
    <t>0000391</t>
  </si>
  <si>
    <t>0000402</t>
  </si>
  <si>
    <t>2014009</t>
  </si>
  <si>
    <t>2014010</t>
  </si>
  <si>
    <t>2014011</t>
  </si>
  <si>
    <t>2016023</t>
  </si>
  <si>
    <t>2018037</t>
  </si>
  <si>
    <t>0000370</t>
  </si>
  <si>
    <t>2017035</t>
  </si>
  <si>
    <t>舒艺</t>
  </si>
  <si>
    <t>0000178</t>
  </si>
  <si>
    <t>0000430</t>
  </si>
  <si>
    <t>0000447</t>
  </si>
  <si>
    <t>刘小平</t>
  </si>
  <si>
    <t>2014037</t>
  </si>
  <si>
    <t>2014040</t>
  </si>
  <si>
    <t>潘艳</t>
  </si>
  <si>
    <t>20150116</t>
  </si>
  <si>
    <t>罗桢颖</t>
  </si>
  <si>
    <t>2015013</t>
  </si>
  <si>
    <t>兼思政课</t>
  </si>
  <si>
    <t>梁芳（环）</t>
  </si>
  <si>
    <t>0000408</t>
  </si>
  <si>
    <t>孙海欧</t>
  </si>
  <si>
    <t>0000294</t>
  </si>
  <si>
    <t>李涛（男）</t>
  </si>
  <si>
    <t>0000456</t>
  </si>
  <si>
    <t>0000411</t>
  </si>
  <si>
    <t>0000293</t>
  </si>
  <si>
    <t>黄林芳</t>
  </si>
  <si>
    <t>0000462</t>
  </si>
  <si>
    <t>聂芸</t>
  </si>
  <si>
    <t>0000286</t>
  </si>
  <si>
    <t>0000235</t>
  </si>
  <si>
    <t>2017041</t>
  </si>
  <si>
    <t>0000328</t>
  </si>
  <si>
    <t>易宪文</t>
  </si>
  <si>
    <t>2015012</t>
  </si>
  <si>
    <t>吴艳英</t>
  </si>
  <si>
    <t>2015031</t>
  </si>
  <si>
    <t>胡金化</t>
  </si>
  <si>
    <t>2015032</t>
  </si>
  <si>
    <t>陈美佳</t>
  </si>
  <si>
    <t>2015033</t>
  </si>
  <si>
    <t>粟周颖</t>
  </si>
  <si>
    <t>2015034</t>
  </si>
  <si>
    <t>罗欣华</t>
  </si>
  <si>
    <t>2015035</t>
  </si>
  <si>
    <t>向小平</t>
  </si>
  <si>
    <t>2015036</t>
  </si>
  <si>
    <t>董姣姣</t>
  </si>
  <si>
    <t>2015037</t>
  </si>
  <si>
    <t>宋诚晨</t>
  </si>
  <si>
    <t>2016001</t>
  </si>
  <si>
    <t>刘玉</t>
  </si>
  <si>
    <t>2017007</t>
  </si>
  <si>
    <t>李丹</t>
  </si>
  <si>
    <r>
      <rPr>
        <sz val="10"/>
        <rFont val="宋体"/>
        <charset val="134"/>
      </rPr>
      <t>2</t>
    </r>
    <r>
      <rPr>
        <sz val="10"/>
        <rFont val="宋体"/>
        <charset val="134"/>
      </rPr>
      <t>018001</t>
    </r>
  </si>
  <si>
    <t>梁雅白</t>
  </si>
  <si>
    <t>2016030</t>
  </si>
  <si>
    <t>0000151</t>
  </si>
  <si>
    <t>郝学武</t>
  </si>
  <si>
    <t>2014036</t>
  </si>
  <si>
    <t>2015029</t>
  </si>
  <si>
    <t>2018035</t>
  </si>
  <si>
    <t>蔡青青</t>
  </si>
  <si>
    <t>2018036</t>
  </si>
  <si>
    <t>2018040</t>
  </si>
  <si>
    <t>余则笙</t>
  </si>
  <si>
    <t>2014015</t>
  </si>
  <si>
    <t>2004006</t>
  </si>
  <si>
    <t>2016015</t>
  </si>
  <si>
    <t>刘理</t>
  </si>
  <si>
    <t>2014043</t>
  </si>
  <si>
    <t>杨树琴</t>
  </si>
  <si>
    <t>0000387</t>
  </si>
  <si>
    <t>2016028</t>
  </si>
  <si>
    <t>0000130</t>
  </si>
  <si>
    <t>2015002</t>
  </si>
  <si>
    <t>杨小冉</t>
  </si>
  <si>
    <t>2014014</t>
  </si>
  <si>
    <t>叶宇桦</t>
  </si>
  <si>
    <t>0000091</t>
  </si>
  <si>
    <t>0000037</t>
  </si>
  <si>
    <t>李钢林</t>
  </si>
  <si>
    <t>0000042</t>
  </si>
  <si>
    <t>0000097</t>
  </si>
  <si>
    <t>0000163</t>
  </si>
  <si>
    <t>0000291</t>
  </si>
  <si>
    <t>0000315</t>
  </si>
  <si>
    <t>0000348</t>
  </si>
  <si>
    <t>20150118</t>
  </si>
  <si>
    <t>彭浩</t>
  </si>
  <si>
    <t>2016027</t>
  </si>
  <si>
    <t>2017014</t>
  </si>
  <si>
    <t>2017032</t>
  </si>
  <si>
    <t>0000170</t>
  </si>
  <si>
    <t>0000321</t>
  </si>
  <si>
    <t>0000247</t>
  </si>
  <si>
    <t>0000072</t>
  </si>
  <si>
    <t>0000155</t>
  </si>
  <si>
    <t>0000078</t>
  </si>
  <si>
    <t>0000288</t>
  </si>
  <si>
    <t>0000146</t>
  </si>
  <si>
    <t>0000125</t>
  </si>
  <si>
    <t>0000075</t>
  </si>
  <si>
    <t>2016031</t>
  </si>
  <si>
    <t>0000055</t>
  </si>
  <si>
    <t>0000115</t>
  </si>
  <si>
    <t>0000133</t>
  </si>
  <si>
    <t>0000243</t>
  </si>
  <si>
    <t>0000108</t>
  </si>
  <si>
    <t>0000143</t>
  </si>
  <si>
    <t>0000058</t>
  </si>
  <si>
    <t>0000113</t>
  </si>
  <si>
    <t>刘云</t>
  </si>
  <si>
    <t>0000104</t>
  </si>
  <si>
    <t>0000062</t>
  </si>
  <si>
    <t>0000068</t>
  </si>
  <si>
    <t>0000048</t>
  </si>
  <si>
    <t>0000059</t>
  </si>
  <si>
    <t>2017040</t>
  </si>
  <si>
    <t>肖亦然</t>
  </si>
  <si>
    <t>2017039</t>
  </si>
  <si>
    <t>贺琳</t>
  </si>
  <si>
    <t>孙海鸥</t>
  </si>
  <si>
    <t>0000172</t>
  </si>
  <si>
    <t>0000270</t>
  </si>
  <si>
    <t>楚志红</t>
  </si>
  <si>
    <t>2016046</t>
  </si>
  <si>
    <t>吴文星</t>
  </si>
  <si>
    <t>0000195</t>
  </si>
  <si>
    <t>李启秀</t>
  </si>
  <si>
    <t>0000200</t>
  </si>
  <si>
    <t>0000207</t>
  </si>
  <si>
    <t>0000422</t>
  </si>
  <si>
    <t>2016019</t>
  </si>
  <si>
    <t>2017006</t>
  </si>
  <si>
    <t>黄双双</t>
  </si>
  <si>
    <t>2016017</t>
  </si>
  <si>
    <t>0000213</t>
  </si>
  <si>
    <t>0000311</t>
  </si>
  <si>
    <t>0000401</t>
  </si>
  <si>
    <t>谌彦君</t>
  </si>
  <si>
    <t>2018022</t>
  </si>
  <si>
    <t>向新宇</t>
  </si>
  <si>
    <t>2017044</t>
  </si>
  <si>
    <t>袁梦姣</t>
  </si>
  <si>
    <t>2017047</t>
  </si>
  <si>
    <t>谌飞花</t>
  </si>
  <si>
    <t>0000389</t>
  </si>
  <si>
    <t>涂佳黎</t>
  </si>
  <si>
    <t>2015018</t>
  </si>
  <si>
    <t>粟米</t>
  </si>
  <si>
    <t>2017022</t>
  </si>
  <si>
    <t>黄美容</t>
  </si>
  <si>
    <t>2017023</t>
  </si>
  <si>
    <t>谢幸</t>
  </si>
  <si>
    <t>2017004</t>
  </si>
  <si>
    <t>陈怡</t>
  </si>
  <si>
    <t>2015001</t>
  </si>
  <si>
    <t>欧阳健美</t>
  </si>
  <si>
    <t>2016018</t>
  </si>
  <si>
    <t>杨梨园</t>
  </si>
  <si>
    <t>2016044</t>
  </si>
  <si>
    <t>李明</t>
  </si>
  <si>
    <t>2017021</t>
  </si>
  <si>
    <t>刘亚斌</t>
  </si>
  <si>
    <t>2017025</t>
  </si>
  <si>
    <t>罗香莲</t>
  </si>
  <si>
    <t>0000236</t>
  </si>
  <si>
    <t>李琴</t>
  </si>
  <si>
    <t>姜翎馨雅</t>
  </si>
  <si>
    <t>2018023</t>
  </si>
  <si>
    <t>张燕</t>
  </si>
  <si>
    <t>辛颖</t>
  </si>
  <si>
    <t>2014019</t>
  </si>
  <si>
    <t>彭娜</t>
  </si>
  <si>
    <t>0000201</t>
  </si>
  <si>
    <t>0000237</t>
  </si>
  <si>
    <t>0000296</t>
  </si>
  <si>
    <t>0000360</t>
  </si>
  <si>
    <t>0000445</t>
  </si>
  <si>
    <t>2014050</t>
  </si>
  <si>
    <t>2015003</t>
  </si>
  <si>
    <t>2016035</t>
  </si>
  <si>
    <t>2017020</t>
  </si>
  <si>
    <t>袁健子</t>
  </si>
  <si>
    <t>0000199</t>
  </si>
  <si>
    <t>2016006</t>
  </si>
  <si>
    <t>0000205</t>
  </si>
  <si>
    <t>0000206</t>
  </si>
  <si>
    <t>周丽萍</t>
  </si>
  <si>
    <t>0000303</t>
  </si>
  <si>
    <t>0000359</t>
  </si>
  <si>
    <t>0000056</t>
  </si>
  <si>
    <t>0000117</t>
  </si>
  <si>
    <t>0000295</t>
  </si>
  <si>
    <t>0000312</t>
  </si>
  <si>
    <t>0000373</t>
  </si>
  <si>
    <t>2017024</t>
  </si>
  <si>
    <t>2017050</t>
  </si>
  <si>
    <t>吴永春</t>
  </si>
  <si>
    <t>0000203</t>
  </si>
  <si>
    <t>0000060</t>
  </si>
  <si>
    <t>0000021</t>
  </si>
  <si>
    <t>0000027</t>
  </si>
  <si>
    <t>0000176</t>
  </si>
  <si>
    <t>0000231</t>
  </si>
  <si>
    <t>2014013</t>
  </si>
  <si>
    <t>张珊</t>
  </si>
  <si>
    <t>2017055</t>
  </si>
  <si>
    <t>邱跃华</t>
  </si>
  <si>
    <t>0000226</t>
  </si>
  <si>
    <t>贾蓉</t>
  </si>
  <si>
    <t>20150112</t>
  </si>
  <si>
    <t>2018038</t>
  </si>
  <si>
    <t>2017054</t>
  </si>
  <si>
    <t>田光辉</t>
  </si>
  <si>
    <t>0000023</t>
  </si>
  <si>
    <t>0000024</t>
  </si>
  <si>
    <t>0000026</t>
  </si>
  <si>
    <t>李冬梅</t>
  </si>
  <si>
    <t>0000290</t>
  </si>
  <si>
    <t>0000025</t>
  </si>
  <si>
    <t>陈灵仙</t>
  </si>
  <si>
    <t>0000250</t>
  </si>
  <si>
    <t>2014039</t>
  </si>
  <si>
    <t>2014012</t>
  </si>
  <si>
    <t>周娟</t>
  </si>
  <si>
    <t>0000177</t>
  </si>
  <si>
    <t>武思建</t>
  </si>
  <si>
    <t>2017036</t>
  </si>
  <si>
    <t>向桑</t>
  </si>
  <si>
    <t>0000016</t>
  </si>
  <si>
    <t>0000036</t>
  </si>
  <si>
    <t>0000041</t>
  </si>
  <si>
    <t>0000043</t>
  </si>
  <si>
    <t>0000044</t>
  </si>
  <si>
    <t>0000045</t>
  </si>
  <si>
    <t>0000047</t>
  </si>
  <si>
    <t>0000084</t>
  </si>
  <si>
    <t>0000107</t>
  </si>
  <si>
    <t>0000209</t>
  </si>
  <si>
    <t>0000218</t>
  </si>
  <si>
    <t>2014001</t>
  </si>
  <si>
    <t>2014024</t>
  </si>
  <si>
    <t>毛祯</t>
  </si>
  <si>
    <t>0000066</t>
  </si>
  <si>
    <t>2014027</t>
  </si>
  <si>
    <t>2017019</t>
  </si>
  <si>
    <t>2017042</t>
  </si>
  <si>
    <t>蔚然</t>
  </si>
  <si>
    <t>2014042</t>
  </si>
  <si>
    <t>2017028</t>
  </si>
  <si>
    <t>彭慧辉</t>
  </si>
  <si>
    <t>2018005</t>
  </si>
  <si>
    <t>陈海滨</t>
  </si>
  <si>
    <t>2017001</t>
  </si>
  <si>
    <t>梁淼晗</t>
  </si>
  <si>
    <t>2014002</t>
  </si>
  <si>
    <t>2017027</t>
  </si>
  <si>
    <t>张雪芝</t>
  </si>
  <si>
    <t>2017029</t>
  </si>
  <si>
    <t>杨惠惠</t>
  </si>
  <si>
    <t>2017030</t>
  </si>
  <si>
    <t>陈橙</t>
  </si>
  <si>
    <t>2018027</t>
  </si>
  <si>
    <t>李露</t>
  </si>
  <si>
    <t>2018028</t>
  </si>
  <si>
    <t>王璐</t>
  </si>
  <si>
    <t>伍佳</t>
  </si>
  <si>
    <t>龚斌</t>
  </si>
  <si>
    <t>0000038</t>
  </si>
  <si>
    <t>0000040</t>
  </si>
  <si>
    <t>0000050</t>
  </si>
  <si>
    <t>0000069</t>
  </si>
  <si>
    <t>0000073</t>
  </si>
  <si>
    <t>0000076</t>
  </si>
  <si>
    <t>0000079</t>
  </si>
  <si>
    <t>0000061</t>
  </si>
  <si>
    <t>0000064</t>
  </si>
  <si>
    <t>0000121</t>
  </si>
  <si>
    <t>20150114</t>
  </si>
  <si>
    <t>刘洁</t>
  </si>
  <si>
    <t>2017031</t>
  </si>
  <si>
    <t>0000063</t>
  </si>
  <si>
    <t>0000452</t>
  </si>
  <si>
    <t>刘新梅</t>
  </si>
  <si>
    <t>0000065</t>
  </si>
  <si>
    <t>0000210</t>
  </si>
  <si>
    <t>0000374</t>
  </si>
  <si>
    <t>田沐卉</t>
  </si>
  <si>
    <t>0000405</t>
  </si>
  <si>
    <t>2017053</t>
  </si>
  <si>
    <t>易辉君</t>
  </si>
  <si>
    <t>2014035</t>
  </si>
  <si>
    <t>0000313</t>
  </si>
  <si>
    <t>0000322</t>
  </si>
  <si>
    <t>张琼</t>
  </si>
  <si>
    <t>2019015</t>
  </si>
  <si>
    <t>刘淑君</t>
  </si>
  <si>
    <t>2017048</t>
  </si>
  <si>
    <t>曹雅歆</t>
  </si>
  <si>
    <t>张艳</t>
  </si>
  <si>
    <t>2019012</t>
  </si>
  <si>
    <t>易森淼</t>
  </si>
  <si>
    <t>2019023</t>
  </si>
  <si>
    <t>幸晓迪</t>
  </si>
  <si>
    <t>0000022</t>
  </si>
  <si>
    <t>谢景文</t>
  </si>
  <si>
    <t>0000451</t>
  </si>
  <si>
    <t>肖向红</t>
  </si>
  <si>
    <t>2017003</t>
  </si>
  <si>
    <t>2019005</t>
  </si>
  <si>
    <t>2019006</t>
  </si>
  <si>
    <t>谢舟</t>
  </si>
  <si>
    <t>2020015</t>
  </si>
  <si>
    <t>2020016</t>
  </si>
  <si>
    <t>2020014</t>
  </si>
  <si>
    <t>2020017</t>
  </si>
  <si>
    <t>蒋坤</t>
  </si>
  <si>
    <t>2020011</t>
  </si>
  <si>
    <t>2020012</t>
  </si>
  <si>
    <t>2020008</t>
  </si>
  <si>
    <t>2016045</t>
  </si>
  <si>
    <t>0000208</t>
  </si>
  <si>
    <t>李艳萍</t>
  </si>
  <si>
    <t>0000354</t>
  </si>
  <si>
    <t>蒋镇泽</t>
  </si>
  <si>
    <t>2019007</t>
  </si>
  <si>
    <t>黄培域</t>
  </si>
  <si>
    <t>0000356</t>
  </si>
  <si>
    <t>2019011</t>
  </si>
  <si>
    <t>2019008</t>
  </si>
  <si>
    <t>2019009</t>
  </si>
  <si>
    <t>袁辰鸿</t>
  </si>
  <si>
    <t>0000475</t>
  </si>
  <si>
    <t>舒鹦姿</t>
  </si>
  <si>
    <t>2019013</t>
  </si>
  <si>
    <t>2019010</t>
  </si>
  <si>
    <t>2020001</t>
  </si>
  <si>
    <t>吉毅</t>
  </si>
  <si>
    <t>2020002</t>
  </si>
  <si>
    <t>谢青青</t>
  </si>
  <si>
    <t>2020003</t>
  </si>
  <si>
    <t>黄江南</t>
  </si>
  <si>
    <t>2020004</t>
  </si>
  <si>
    <t>请提交身份证号码与电话号码给教务进行初始化</t>
  </si>
  <si>
    <t>2018026</t>
  </si>
  <si>
    <t>2020028</t>
  </si>
  <si>
    <t>武秋伶</t>
  </si>
  <si>
    <t>2020055</t>
  </si>
  <si>
    <t>2020057</t>
  </si>
  <si>
    <t>2020066</t>
  </si>
  <si>
    <t>2020052</t>
  </si>
  <si>
    <t>2020056</t>
  </si>
  <si>
    <t>陈攀杰</t>
  </si>
  <si>
    <t>2020050</t>
  </si>
  <si>
    <t>汪寸琬</t>
  </si>
  <si>
    <t>2018041</t>
  </si>
  <si>
    <t>旅游教研室</t>
  </si>
  <si>
    <t>教务处</t>
  </si>
  <si>
    <t>2021103</t>
  </si>
  <si>
    <t>2021014</t>
  </si>
  <si>
    <t>2021020</t>
  </si>
  <si>
    <t>怀化职业技术学院512应急疏散演练班级安排及注意事项</t>
  </si>
  <si>
    <t>班级</t>
  </si>
  <si>
    <t>班主任</t>
  </si>
  <si>
    <t>疏散地方</t>
  </si>
  <si>
    <t>注意</t>
  </si>
  <si>
    <t>贾蓉[0000226]</t>
  </si>
  <si>
    <t>[080176]心理健康教育</t>
  </si>
  <si>
    <t>2020五年汽运班</t>
  </si>
  <si>
    <t>田飞</t>
  </si>
  <si>
    <t>A区，在教室等侯进行演练，学生按列进行疏散</t>
  </si>
  <si>
    <t>防空警报一响，应急演练开始。</t>
  </si>
  <si>
    <t>肖宇辰</t>
  </si>
  <si>
    <t>邓亚兰</t>
  </si>
  <si>
    <t>李俊佳[2020002]</t>
  </si>
  <si>
    <t>[070354]中外服装史</t>
  </si>
  <si>
    <t>刘鑫[2015028]</t>
  </si>
  <si>
    <t>[070434]英语(2)</t>
  </si>
  <si>
    <t>[060018]特种经济动物养殖</t>
  </si>
  <si>
    <t>19牧医高职班</t>
  </si>
  <si>
    <t>陈杨超</t>
  </si>
  <si>
    <t>[050360]酒店管理</t>
  </si>
  <si>
    <t>[210079]建筑工程计量与计价（下）</t>
  </si>
  <si>
    <t>杨亚荣[2017033]</t>
  </si>
  <si>
    <t>[010443]设计概论</t>
  </si>
  <si>
    <t>2020数媒高职4班</t>
  </si>
  <si>
    <t>[020153]农业技术推广</t>
  </si>
  <si>
    <t>C区，10：30左右，由班主任去教室带队去男生宿舍3-4栋，等侯演练。</t>
  </si>
  <si>
    <t>李永明[2017016]</t>
  </si>
  <si>
    <t>[041129]电子技术基础</t>
  </si>
  <si>
    <t>[050475]旅游地理学（2）</t>
  </si>
  <si>
    <t>19机制高职班</t>
  </si>
  <si>
    <t>B区，10：30左右，由班主任去教室带队去男生宿舍1-2栋，等侯演练。</t>
  </si>
  <si>
    <t>2020机制（3D打印）高职班</t>
  </si>
  <si>
    <t>19会计高职2班</t>
  </si>
</sst>
</file>

<file path=xl/styles.xml><?xml version="1.0" encoding="utf-8"?>
<styleSheet xmlns="http://schemas.openxmlformats.org/spreadsheetml/2006/main">
  <numFmts count="8">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_);[Red]\(0\)"/>
    <numFmt numFmtId="177" formatCode="0.0_ "/>
    <numFmt numFmtId="178" formatCode="0_ "/>
    <numFmt numFmtId="179" formatCode="yyyy&quot;年&quot;m&quot;月&quot;d&quot;日&quot;;@"/>
  </numFmts>
  <fonts count="57">
    <font>
      <sz val="10"/>
      <name val="Arial"/>
      <charset val="134"/>
    </font>
    <font>
      <sz val="16"/>
      <name val="隶书"/>
      <charset val="134"/>
    </font>
    <font>
      <sz val="9"/>
      <color rgb="FF000000"/>
      <name val="宋体"/>
      <charset val="134"/>
    </font>
    <font>
      <sz val="10"/>
      <name val="宋体"/>
      <charset val="134"/>
    </font>
    <font>
      <sz val="9"/>
      <color rgb="FF000000"/>
      <name val="微软雅黑"/>
      <charset val="134"/>
    </font>
    <font>
      <sz val="10"/>
      <color rgb="FFFF0000"/>
      <name val="宋体"/>
      <charset val="134"/>
    </font>
    <font>
      <sz val="18"/>
      <name val="宋体"/>
      <charset val="134"/>
    </font>
    <font>
      <b/>
      <sz val="10"/>
      <color indexed="8"/>
      <name val="宋体"/>
      <charset val="134"/>
    </font>
    <font>
      <sz val="10"/>
      <color indexed="10"/>
      <name val="宋体"/>
      <charset val="134"/>
    </font>
    <font>
      <sz val="10"/>
      <color indexed="8"/>
      <name val="宋体"/>
      <charset val="134"/>
    </font>
    <font>
      <sz val="11"/>
      <name val="Arial"/>
      <charset val="134"/>
    </font>
    <font>
      <sz val="16"/>
      <name val="微软雅黑"/>
      <charset val="134"/>
    </font>
    <font>
      <sz val="11"/>
      <name val="微软雅黑"/>
      <charset val="134"/>
    </font>
    <font>
      <b/>
      <sz val="10"/>
      <name val="宋体"/>
      <charset val="134"/>
    </font>
    <font>
      <b/>
      <sz val="11"/>
      <name val="宋体"/>
      <charset val="134"/>
    </font>
    <font>
      <sz val="11"/>
      <name val="宋体"/>
      <charset val="134"/>
    </font>
    <font>
      <sz val="10"/>
      <name val="微软雅黑"/>
      <charset val="134"/>
    </font>
    <font>
      <b/>
      <sz val="14"/>
      <name val="黑体"/>
      <charset val="134"/>
    </font>
    <font>
      <b/>
      <sz val="10"/>
      <name val="微软雅黑"/>
      <charset val="134"/>
    </font>
    <font>
      <b/>
      <sz val="10"/>
      <name val="Arial"/>
      <charset val="134"/>
    </font>
    <font>
      <sz val="16"/>
      <name val="方正小标宋简体"/>
      <charset val="134"/>
    </font>
    <font>
      <sz val="12"/>
      <name val="方正小标宋简体"/>
      <charset val="134"/>
    </font>
    <font>
      <sz val="12"/>
      <color indexed="10"/>
      <name val="方正小标宋简体"/>
      <charset val="134"/>
    </font>
    <font>
      <sz val="12"/>
      <color indexed="10"/>
      <name val="宋体"/>
      <charset val="134"/>
    </font>
    <font>
      <b/>
      <sz val="12"/>
      <name val="宋体"/>
      <charset val="134"/>
    </font>
    <font>
      <sz val="10"/>
      <name val="方正小标宋简体"/>
      <charset val="134"/>
    </font>
    <font>
      <sz val="12"/>
      <name val="宋体"/>
      <charset val="134"/>
    </font>
    <font>
      <sz val="11"/>
      <color indexed="8"/>
      <name val="方正小标宋简体"/>
      <charset val="134"/>
    </font>
    <font>
      <sz val="9"/>
      <name val="Arial"/>
      <charset val="134"/>
    </font>
    <font>
      <b/>
      <sz val="18"/>
      <name val="宋体"/>
      <charset val="134"/>
    </font>
    <font>
      <sz val="9"/>
      <name val="宋体"/>
      <charset val="134"/>
    </font>
    <font>
      <sz val="9"/>
      <color indexed="8"/>
      <name val="宋体"/>
      <charset val="134"/>
    </font>
    <font>
      <sz val="9"/>
      <color indexed="10"/>
      <name val="宋体"/>
      <charset val="134"/>
    </font>
    <font>
      <sz val="12"/>
      <name val="宋体"/>
      <charset val="134"/>
    </font>
    <font>
      <sz val="12"/>
      <name val="SimSun"/>
      <charset val="134"/>
    </font>
    <font>
      <b/>
      <sz val="12"/>
      <name val="宋体"/>
      <charset val="134"/>
    </font>
    <font>
      <sz val="11"/>
      <color theme="1"/>
      <name val="宋体"/>
      <charset val="0"/>
      <scheme val="minor"/>
    </font>
    <font>
      <sz val="11"/>
      <color theme="0"/>
      <name val="宋体"/>
      <charset val="0"/>
      <scheme val="minor"/>
    </font>
    <font>
      <sz val="11"/>
      <color theme="1"/>
      <name val="宋体"/>
      <charset val="134"/>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3F3F76"/>
      <name val="宋体"/>
      <charset val="0"/>
      <scheme val="minor"/>
    </font>
    <font>
      <sz val="11"/>
      <color rgb="FF9C0006"/>
      <name val="宋体"/>
      <charset val="0"/>
      <scheme val="minor"/>
    </font>
    <font>
      <sz val="11"/>
      <color rgb="FF9C6500"/>
      <name val="宋体"/>
      <charset val="0"/>
      <scheme val="minor"/>
    </font>
    <font>
      <b/>
      <sz val="15"/>
      <color theme="3"/>
      <name val="宋体"/>
      <charset val="134"/>
      <scheme val="minor"/>
    </font>
    <font>
      <sz val="11"/>
      <color rgb="FFFA7D00"/>
      <name val="宋体"/>
      <charset val="0"/>
      <scheme val="minor"/>
    </font>
    <font>
      <i/>
      <sz val="11"/>
      <color rgb="FF7F7F7F"/>
      <name val="宋体"/>
      <charset val="0"/>
      <scheme val="minor"/>
    </font>
    <font>
      <u/>
      <sz val="11"/>
      <color rgb="FF800080"/>
      <name val="宋体"/>
      <charset val="0"/>
      <scheme val="minor"/>
    </font>
    <font>
      <b/>
      <sz val="11"/>
      <color theme="1"/>
      <name val="宋体"/>
      <charset val="0"/>
      <scheme val="minor"/>
    </font>
    <font>
      <b/>
      <sz val="11"/>
      <color rgb="FFFA7D00"/>
      <name val="宋体"/>
      <charset val="0"/>
      <scheme val="minor"/>
    </font>
    <font>
      <b/>
      <sz val="13"/>
      <color theme="3"/>
      <name val="宋体"/>
      <charset val="134"/>
      <scheme val="minor"/>
    </font>
    <font>
      <sz val="11"/>
      <color rgb="FFFF0000"/>
      <name val="宋体"/>
      <charset val="0"/>
      <scheme val="minor"/>
    </font>
    <font>
      <b/>
      <sz val="11"/>
      <color rgb="FFFFFFFF"/>
      <name val="宋体"/>
      <charset val="0"/>
      <scheme val="minor"/>
    </font>
    <font>
      <b/>
      <sz val="11"/>
      <color rgb="FF3F3F3F"/>
      <name val="宋体"/>
      <charset val="0"/>
      <scheme val="minor"/>
    </font>
    <font>
      <sz val="11"/>
      <color indexed="8"/>
      <name val="宋体"/>
      <charset val="134"/>
    </font>
    <font>
      <sz val="11"/>
      <color rgb="FF006100"/>
      <name val="宋体"/>
      <charset val="0"/>
      <scheme val="minor"/>
    </font>
  </fonts>
  <fills count="35">
    <fill>
      <patternFill patternType="none"/>
    </fill>
    <fill>
      <patternFill patternType="gray125"/>
    </fill>
    <fill>
      <patternFill patternType="solid">
        <fgColor rgb="FF70AD46"/>
        <bgColor indexed="64"/>
      </patternFill>
    </fill>
    <fill>
      <patternFill patternType="solid">
        <fgColor rgb="FFFFFF00"/>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599993896298105"/>
        <bgColor indexed="64"/>
      </patternFill>
    </fill>
    <fill>
      <patternFill patternType="solid">
        <fgColor theme="6"/>
        <bgColor indexed="64"/>
      </patternFill>
    </fill>
    <fill>
      <patternFill patternType="solid">
        <fgColor rgb="FFFFEB9C"/>
        <bgColor indexed="64"/>
      </patternFill>
    </fill>
    <fill>
      <patternFill patternType="solid">
        <fgColor theme="7" tint="0.399975585192419"/>
        <bgColor indexed="64"/>
      </patternFill>
    </fill>
    <fill>
      <patternFill patternType="solid">
        <fgColor rgb="FFFFFFCC"/>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rgb="FFF2F2F2"/>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9"/>
        <bgColor indexed="64"/>
      </patternFill>
    </fill>
    <fill>
      <patternFill patternType="solid">
        <fgColor theme="8" tint="0.399975585192419"/>
        <bgColor indexed="64"/>
      </patternFill>
    </fill>
    <fill>
      <patternFill patternType="solid">
        <fgColor theme="4"/>
        <bgColor indexed="64"/>
      </patternFill>
    </fill>
    <fill>
      <patternFill patternType="solid">
        <fgColor rgb="FFA5A5A5"/>
        <bgColor indexed="64"/>
      </patternFill>
    </fill>
    <fill>
      <patternFill patternType="solid">
        <fgColor theme="8"/>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bgColor indexed="64"/>
      </patternFill>
    </fill>
    <fill>
      <patternFill patternType="solid">
        <fgColor rgb="FFC6EFCE"/>
        <bgColor indexed="64"/>
      </patternFill>
    </fill>
    <fill>
      <patternFill patternType="solid">
        <fgColor theme="5"/>
        <bgColor indexed="64"/>
      </patternFill>
    </fill>
  </fills>
  <borders count="30">
    <border>
      <left/>
      <right/>
      <top/>
      <bottom/>
      <diagonal/>
    </border>
    <border>
      <left style="medium">
        <color rgb="FF000000"/>
      </left>
      <right style="medium">
        <color rgb="FF000000"/>
      </right>
      <top style="medium">
        <color rgb="FF000000"/>
      </top>
      <bottom style="medium">
        <color rgb="FF000000"/>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top style="thin">
        <color auto="1"/>
      </top>
      <bottom style="thin">
        <color auto="1"/>
      </bottom>
      <diagonal/>
    </border>
    <border>
      <left/>
      <right/>
      <top/>
      <bottom style="thin">
        <color auto="1"/>
      </bottom>
      <diagonal/>
    </border>
    <border>
      <left style="thin">
        <color auto="1"/>
      </left>
      <right style="thin">
        <color auto="1"/>
      </right>
      <top style="thin">
        <color indexed="8"/>
      </top>
      <bottom style="thin">
        <color auto="1"/>
      </bottom>
      <diagonal/>
    </border>
    <border>
      <left style="thin">
        <color indexed="8"/>
      </left>
      <right/>
      <top/>
      <bottom style="thin">
        <color indexed="8"/>
      </bottom>
      <diagonal/>
    </border>
    <border>
      <left style="thin">
        <color auto="1"/>
      </left>
      <right style="thin">
        <color auto="1"/>
      </right>
      <top style="thin">
        <color auto="1"/>
      </top>
      <bottom style="thin">
        <color indexed="8"/>
      </bottom>
      <diagonal/>
    </border>
    <border>
      <left style="thin">
        <color auto="1"/>
      </left>
      <right style="thin">
        <color indexed="8"/>
      </right>
      <top style="thin">
        <color indexed="8"/>
      </top>
      <bottom style="thin">
        <color auto="1"/>
      </bottom>
      <diagonal/>
    </border>
    <border>
      <left style="thin">
        <color auto="1"/>
      </left>
      <right style="thin">
        <color indexed="8"/>
      </right>
      <top style="thin">
        <color auto="1"/>
      </top>
      <bottom style="thin">
        <color auto="1"/>
      </bottom>
      <diagonal/>
    </border>
    <border>
      <left style="thin">
        <color auto="1"/>
      </left>
      <right style="thin">
        <color indexed="8"/>
      </right>
      <top style="thin">
        <color auto="1"/>
      </top>
      <bottom style="thin">
        <color indexed="8"/>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50">
    <xf numFmtId="0" fontId="0" fillId="0" borderId="0"/>
    <xf numFmtId="42" fontId="38" fillId="0" borderId="0" applyFont="0" applyFill="0" applyBorder="0" applyAlignment="0" applyProtection="0">
      <alignment vertical="center"/>
    </xf>
    <xf numFmtId="0" fontId="36" fillId="18" borderId="0" applyNumberFormat="0" applyBorder="0" applyAlignment="0" applyProtection="0">
      <alignment vertical="center"/>
    </xf>
    <xf numFmtId="0" fontId="42" fillId="9" borderId="23" applyNumberFormat="0" applyAlignment="0" applyProtection="0">
      <alignment vertical="center"/>
    </xf>
    <xf numFmtId="44" fontId="38" fillId="0" borderId="0" applyFont="0" applyFill="0" applyBorder="0" applyAlignment="0" applyProtection="0">
      <alignment vertical="center"/>
    </xf>
    <xf numFmtId="41" fontId="38" fillId="0" borderId="0" applyFont="0" applyFill="0" applyBorder="0" applyAlignment="0" applyProtection="0">
      <alignment vertical="center"/>
    </xf>
    <xf numFmtId="0" fontId="36" fillId="10" borderId="0" applyNumberFormat="0" applyBorder="0" applyAlignment="0" applyProtection="0">
      <alignment vertical="center"/>
    </xf>
    <xf numFmtId="0" fontId="43" fillId="11" borderId="0" applyNumberFormat="0" applyBorder="0" applyAlignment="0" applyProtection="0">
      <alignment vertical="center"/>
    </xf>
    <xf numFmtId="43" fontId="38" fillId="0" borderId="0" applyFont="0" applyFill="0" applyBorder="0" applyAlignment="0" applyProtection="0">
      <alignment vertical="center"/>
    </xf>
    <xf numFmtId="0" fontId="37" fillId="22" borderId="0" applyNumberFormat="0" applyBorder="0" applyAlignment="0" applyProtection="0">
      <alignment vertical="center"/>
    </xf>
    <xf numFmtId="0" fontId="41" fillId="0" borderId="0" applyNumberFormat="0" applyFill="0" applyBorder="0" applyAlignment="0" applyProtection="0">
      <alignment vertical="center"/>
    </xf>
    <xf numFmtId="9" fontId="38" fillId="0" borderId="0" applyFont="0" applyFill="0" applyBorder="0" applyAlignment="0" applyProtection="0">
      <alignment vertical="center"/>
    </xf>
    <xf numFmtId="0" fontId="48" fillId="0" borderId="0" applyNumberFormat="0" applyFill="0" applyBorder="0" applyAlignment="0" applyProtection="0">
      <alignment vertical="center"/>
    </xf>
    <xf numFmtId="0" fontId="55" fillId="0" borderId="0">
      <alignment vertical="center"/>
    </xf>
    <xf numFmtId="0" fontId="38" fillId="16" borderId="25" applyNumberFormat="0" applyFont="0" applyAlignment="0" applyProtection="0">
      <alignment vertical="center"/>
    </xf>
    <xf numFmtId="0" fontId="37" fillId="6" borderId="0" applyNumberFormat="0" applyBorder="0" applyAlignment="0" applyProtection="0">
      <alignment vertical="center"/>
    </xf>
    <xf numFmtId="0" fontId="39"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5" fillId="0" borderId="24" applyNumberFormat="0" applyFill="0" applyAlignment="0" applyProtection="0">
      <alignment vertical="center"/>
    </xf>
    <xf numFmtId="0" fontId="51" fillId="0" borderId="24" applyNumberFormat="0" applyFill="0" applyAlignment="0" applyProtection="0">
      <alignment vertical="center"/>
    </xf>
    <xf numFmtId="0" fontId="37" fillId="17" borderId="0" applyNumberFormat="0" applyBorder="0" applyAlignment="0" applyProtection="0">
      <alignment vertical="center"/>
    </xf>
    <xf numFmtId="0" fontId="39" fillId="0" borderId="22" applyNumberFormat="0" applyFill="0" applyAlignment="0" applyProtection="0">
      <alignment vertical="center"/>
    </xf>
    <xf numFmtId="0" fontId="37" fillId="15" borderId="0" applyNumberFormat="0" applyBorder="0" applyAlignment="0" applyProtection="0">
      <alignment vertical="center"/>
    </xf>
    <xf numFmtId="0" fontId="54" fillId="21" borderId="29" applyNumberFormat="0" applyAlignment="0" applyProtection="0">
      <alignment vertical="center"/>
    </xf>
    <xf numFmtId="0" fontId="50" fillId="21" borderId="23" applyNumberFormat="0" applyAlignment="0" applyProtection="0">
      <alignment vertical="center"/>
    </xf>
    <xf numFmtId="0" fontId="53" fillId="27" borderId="28" applyNumberFormat="0" applyAlignment="0" applyProtection="0">
      <alignment vertical="center"/>
    </xf>
    <xf numFmtId="0" fontId="36" fillId="8" borderId="0" applyNumberFormat="0" applyBorder="0" applyAlignment="0" applyProtection="0">
      <alignment vertical="center"/>
    </xf>
    <xf numFmtId="0" fontId="37" fillId="34" borderId="0" applyNumberFormat="0" applyBorder="0" applyAlignment="0" applyProtection="0">
      <alignment vertical="center"/>
    </xf>
    <xf numFmtId="0" fontId="46" fillId="0" borderId="26" applyNumberFormat="0" applyFill="0" applyAlignment="0" applyProtection="0">
      <alignment vertical="center"/>
    </xf>
    <xf numFmtId="0" fontId="49" fillId="0" borderId="27" applyNumberFormat="0" applyFill="0" applyAlignment="0" applyProtection="0">
      <alignment vertical="center"/>
    </xf>
    <xf numFmtId="0" fontId="56" fillId="33" borderId="0" applyNumberFormat="0" applyBorder="0" applyAlignment="0" applyProtection="0">
      <alignment vertical="center"/>
    </xf>
    <xf numFmtId="0" fontId="44" fillId="14" borderId="0" applyNumberFormat="0" applyBorder="0" applyAlignment="0" applyProtection="0">
      <alignment vertical="center"/>
    </xf>
    <xf numFmtId="0" fontId="36" fillId="30" borderId="0" applyNumberFormat="0" applyBorder="0" applyAlignment="0" applyProtection="0">
      <alignment vertical="center"/>
    </xf>
    <xf numFmtId="0" fontId="37" fillId="26" borderId="0" applyNumberFormat="0" applyBorder="0" applyAlignment="0" applyProtection="0">
      <alignment vertical="center"/>
    </xf>
    <xf numFmtId="0" fontId="36" fillId="29" borderId="0" applyNumberFormat="0" applyBorder="0" applyAlignment="0" applyProtection="0">
      <alignment vertical="center"/>
    </xf>
    <xf numFmtId="0" fontId="36" fillId="5" borderId="0" applyNumberFormat="0" applyBorder="0" applyAlignment="0" applyProtection="0">
      <alignment vertical="center"/>
    </xf>
    <xf numFmtId="0" fontId="36" fillId="7" borderId="0" applyNumberFormat="0" applyBorder="0" applyAlignment="0" applyProtection="0">
      <alignment vertical="center"/>
    </xf>
    <xf numFmtId="0" fontId="36" fillId="20" borderId="0" applyNumberFormat="0" applyBorder="0" applyAlignment="0" applyProtection="0">
      <alignment vertical="center"/>
    </xf>
    <xf numFmtId="0" fontId="37" fillId="13" borderId="0" applyNumberFormat="0" applyBorder="0" applyAlignment="0" applyProtection="0">
      <alignment vertical="center"/>
    </xf>
    <xf numFmtId="0" fontId="37" fillId="32" borderId="0" applyNumberFormat="0" applyBorder="0" applyAlignment="0" applyProtection="0">
      <alignment vertical="center"/>
    </xf>
    <xf numFmtId="0" fontId="36" fillId="19" borderId="0" applyNumberFormat="0" applyBorder="0" applyAlignment="0" applyProtection="0">
      <alignment vertical="center"/>
    </xf>
    <xf numFmtId="0" fontId="36" fillId="12" borderId="0" applyNumberFormat="0" applyBorder="0" applyAlignment="0" applyProtection="0">
      <alignment vertical="center"/>
    </xf>
    <xf numFmtId="0" fontId="37" fillId="28" borderId="0" applyNumberFormat="0" applyBorder="0" applyAlignment="0" applyProtection="0">
      <alignment vertical="center"/>
    </xf>
    <xf numFmtId="0" fontId="36" fillId="31" borderId="0" applyNumberFormat="0" applyBorder="0" applyAlignment="0" applyProtection="0">
      <alignment vertical="center"/>
    </xf>
    <xf numFmtId="0" fontId="37" fillId="25" borderId="0" applyNumberFormat="0" applyBorder="0" applyAlignment="0" applyProtection="0">
      <alignment vertical="center"/>
    </xf>
    <xf numFmtId="0" fontId="37" fillId="24" borderId="0" applyNumberFormat="0" applyBorder="0" applyAlignment="0" applyProtection="0">
      <alignment vertical="center"/>
    </xf>
    <xf numFmtId="0" fontId="36" fillId="4" borderId="0" applyNumberFormat="0" applyBorder="0" applyAlignment="0" applyProtection="0">
      <alignment vertical="center"/>
    </xf>
    <xf numFmtId="0" fontId="37" fillId="23" borderId="0" applyNumberFormat="0" applyBorder="0" applyAlignment="0" applyProtection="0">
      <alignment vertical="center"/>
    </xf>
  </cellStyleXfs>
  <cellXfs count="185">
    <xf numFmtId="0" fontId="0" fillId="0" borderId="0" xfId="0"/>
    <xf numFmtId="0" fontId="0" fillId="0" borderId="0" xfId="0" applyFont="1"/>
    <xf numFmtId="0" fontId="1" fillId="0" borderId="0" xfId="0" applyFont="1" applyAlignment="1">
      <alignment horizontal="center" vertical="center" wrapText="1"/>
    </xf>
    <xf numFmtId="0" fontId="1" fillId="0" borderId="0" xfId="0" applyFont="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wrapText="1"/>
    </xf>
    <xf numFmtId="0" fontId="0" fillId="0" borderId="0" xfId="0" applyFill="1"/>
    <xf numFmtId="49" fontId="6" fillId="0" borderId="2" xfId="0" applyNumberFormat="1" applyFont="1" applyFill="1" applyBorder="1" applyAlignment="1">
      <alignment horizontal="center" vertical="center" wrapText="1"/>
    </xf>
    <xf numFmtId="49" fontId="6" fillId="0" borderId="2" xfId="0" applyNumberFormat="1" applyFont="1" applyFill="1" applyBorder="1" applyAlignment="1">
      <alignment vertical="center" wrapText="1"/>
    </xf>
    <xf numFmtId="49" fontId="7" fillId="0" borderId="3" xfId="0" applyNumberFormat="1" applyFont="1" applyFill="1" applyBorder="1" applyAlignment="1">
      <alignment horizontal="center" vertical="center"/>
    </xf>
    <xf numFmtId="49" fontId="3" fillId="0" borderId="3" xfId="0" applyNumberFormat="1" applyFont="1" applyFill="1" applyBorder="1" applyAlignment="1">
      <alignment horizontal="center" vertical="center"/>
    </xf>
    <xf numFmtId="0" fontId="3" fillId="0" borderId="3" xfId="0" applyFont="1" applyFill="1" applyBorder="1" applyAlignment="1">
      <alignment horizontal="center" vertical="center"/>
    </xf>
    <xf numFmtId="0" fontId="8"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9" fillId="0" borderId="3" xfId="0" applyFont="1" applyFill="1" applyBorder="1" applyAlignment="1">
      <alignment horizontal="center" vertical="center" wrapText="1"/>
    </xf>
    <xf numFmtId="0" fontId="0" fillId="0" borderId="3" xfId="0" applyFill="1" applyBorder="1"/>
    <xf numFmtId="49" fontId="3" fillId="0" borderId="0" xfId="0" applyNumberFormat="1" applyFont="1" applyFill="1" applyAlignment="1">
      <alignment horizontal="center" vertical="center"/>
    </xf>
    <xf numFmtId="0" fontId="9" fillId="2" borderId="3" xfId="0" applyFont="1" applyFill="1" applyBorder="1" applyAlignment="1">
      <alignment horizontal="center" vertical="center" wrapText="1"/>
    </xf>
    <xf numFmtId="0" fontId="0" fillId="0" borderId="0" xfId="0" applyFont="1" applyFill="1" applyAlignment="1">
      <alignment horizontal="center" vertical="center"/>
    </xf>
    <xf numFmtId="0" fontId="0" fillId="0" borderId="0" xfId="0" applyFont="1" applyFill="1"/>
    <xf numFmtId="0" fontId="10" fillId="0" borderId="0" xfId="0" applyFont="1" applyFill="1"/>
    <xf numFmtId="176" fontId="0" fillId="0" borderId="0" xfId="0" applyNumberFormat="1" applyFont="1" applyFill="1"/>
    <xf numFmtId="0" fontId="11"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11"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14" fillId="0" borderId="7" xfId="0" applyFont="1" applyFill="1" applyBorder="1" applyAlignment="1">
      <alignment horizontal="center" vertical="center"/>
    </xf>
    <xf numFmtId="176" fontId="13" fillId="0" borderId="7" xfId="0" applyNumberFormat="1" applyFont="1" applyFill="1" applyBorder="1" applyAlignment="1">
      <alignment horizontal="center" vertical="center"/>
    </xf>
    <xf numFmtId="0" fontId="3" fillId="0" borderId="7" xfId="0" applyFont="1" applyFill="1" applyBorder="1" applyAlignment="1">
      <alignment horizontal="center" vertical="center"/>
    </xf>
    <xf numFmtId="0" fontId="15" fillId="0" borderId="7" xfId="0" applyFont="1" applyFill="1" applyBorder="1" applyAlignment="1" applyProtection="1">
      <alignment horizontal="center" vertical="center" wrapText="1"/>
      <protection locked="0"/>
    </xf>
    <xf numFmtId="0" fontId="3" fillId="0" borderId="7" xfId="0" applyFont="1" applyFill="1" applyBorder="1" applyAlignment="1">
      <alignment horizontal="center" vertical="center" wrapText="1"/>
    </xf>
    <xf numFmtId="176" fontId="3" fillId="0" borderId="7" xfId="0" applyNumberFormat="1" applyFont="1" applyFill="1" applyBorder="1" applyAlignment="1">
      <alignment horizontal="center" vertical="center"/>
    </xf>
    <xf numFmtId="49" fontId="15" fillId="0" borderId="7" xfId="0" applyNumberFormat="1" applyFont="1" applyFill="1" applyBorder="1" applyAlignment="1" applyProtection="1">
      <alignment horizontal="center" vertical="center" wrapText="1"/>
      <protection locked="0"/>
    </xf>
    <xf numFmtId="0" fontId="15" fillId="0" borderId="7" xfId="0" applyNumberFormat="1" applyFont="1" applyFill="1" applyBorder="1" applyAlignment="1" applyProtection="1">
      <alignment horizontal="center" vertical="center" wrapText="1"/>
      <protection locked="0"/>
    </xf>
    <xf numFmtId="0" fontId="11" fillId="0" borderId="8" xfId="0" applyFont="1" applyFill="1" applyBorder="1" applyAlignment="1">
      <alignment horizontal="center" vertical="center"/>
    </xf>
    <xf numFmtId="176" fontId="13" fillId="0" borderId="7" xfId="0" applyNumberFormat="1" applyFont="1" applyFill="1" applyBorder="1" applyAlignment="1">
      <alignment horizontal="center" vertical="center" wrapText="1"/>
    </xf>
    <xf numFmtId="0" fontId="3" fillId="0" borderId="0" xfId="0" applyFont="1" applyFill="1"/>
    <xf numFmtId="0" fontId="3" fillId="0" borderId="0" xfId="0" applyFont="1" applyFill="1" applyAlignment="1">
      <alignment horizontal="center"/>
    </xf>
    <xf numFmtId="0" fontId="9" fillId="0" borderId="0" xfId="0" applyFont="1" applyFill="1" applyAlignment="1">
      <alignment horizontal="center" vertical="center" wrapText="1"/>
    </xf>
    <xf numFmtId="0" fontId="10" fillId="0" borderId="0" xfId="0" applyFont="1" applyFill="1" applyAlignment="1">
      <alignment horizontal="center" vertical="center"/>
    </xf>
    <xf numFmtId="176" fontId="16" fillId="0" borderId="0" xfId="0" applyNumberFormat="1" applyFont="1" applyFill="1" applyAlignment="1">
      <alignment horizontal="center" vertical="center"/>
    </xf>
    <xf numFmtId="176" fontId="0" fillId="0" borderId="0" xfId="0" applyNumberFormat="1" applyFont="1" applyFill="1" applyAlignment="1">
      <alignment horizontal="center" vertical="center"/>
    </xf>
    <xf numFmtId="0" fontId="0" fillId="0" borderId="0" xfId="0" applyAlignment="1">
      <alignment horizontal="center"/>
    </xf>
    <xf numFmtId="177" fontId="0" fillId="0" borderId="0" xfId="0" applyNumberFormat="1"/>
    <xf numFmtId="0" fontId="17" fillId="0" borderId="0" xfId="0" applyFont="1" applyAlignment="1">
      <alignment horizontal="center" vertical="center"/>
    </xf>
    <xf numFmtId="0" fontId="18" fillId="0" borderId="9" xfId="0" applyFont="1" applyBorder="1" applyAlignment="1">
      <alignment horizontal="center" vertical="center"/>
    </xf>
    <xf numFmtId="0" fontId="18" fillId="0" borderId="7" xfId="0" applyFont="1" applyBorder="1" applyAlignment="1">
      <alignment horizontal="center" vertical="center"/>
    </xf>
    <xf numFmtId="0" fontId="19" fillId="0" borderId="7" xfId="0" applyFont="1" applyBorder="1" applyAlignment="1">
      <alignment horizontal="center" vertical="center"/>
    </xf>
    <xf numFmtId="0" fontId="18" fillId="0" borderId="10" xfId="0" applyFont="1" applyBorder="1" applyAlignment="1">
      <alignment horizontal="center" vertical="center"/>
    </xf>
    <xf numFmtId="177" fontId="18" fillId="0" borderId="7" xfId="0" applyNumberFormat="1" applyFont="1" applyBorder="1" applyAlignment="1">
      <alignment horizontal="center" vertical="center"/>
    </xf>
    <xf numFmtId="0" fontId="0" fillId="0" borderId="7" xfId="0" applyBorder="1" applyAlignment="1">
      <alignment horizontal="center" vertical="center"/>
    </xf>
    <xf numFmtId="0" fontId="16" fillId="0" borderId="7" xfId="0" applyFont="1" applyBorder="1" applyAlignment="1">
      <alignment horizontal="center" vertical="center"/>
    </xf>
    <xf numFmtId="177" fontId="0" fillId="0" borderId="7" xfId="0" applyNumberFormat="1" applyBorder="1" applyAlignment="1">
      <alignment horizontal="center" vertical="center"/>
    </xf>
    <xf numFmtId="177" fontId="19" fillId="0" borderId="7" xfId="0" applyNumberFormat="1" applyFont="1" applyBorder="1" applyAlignment="1">
      <alignment horizontal="center" vertical="center"/>
    </xf>
    <xf numFmtId="0" fontId="3" fillId="0" borderId="7" xfId="0" applyFont="1" applyBorder="1" applyAlignment="1">
      <alignment horizontal="center" vertical="center"/>
    </xf>
    <xf numFmtId="0" fontId="13" fillId="0" borderId="7" xfId="0" applyFont="1" applyBorder="1" applyAlignment="1">
      <alignment horizontal="center" vertical="center"/>
    </xf>
    <xf numFmtId="0" fontId="0" fillId="0" borderId="0" xfId="0" applyAlignment="1">
      <alignment horizontal="center" vertical="center"/>
    </xf>
    <xf numFmtId="0" fontId="20" fillId="0" borderId="0" xfId="0" applyFont="1" applyAlignment="1">
      <alignment horizontal="center" vertical="center"/>
    </xf>
    <xf numFmtId="0" fontId="21" fillId="0" borderId="0" xfId="0" applyFont="1" applyAlignment="1">
      <alignment horizontal="left" vertical="center"/>
    </xf>
    <xf numFmtId="0" fontId="3" fillId="0" borderId="0" xfId="0" applyFont="1" applyAlignment="1">
      <alignment horizontal="center" vertical="center"/>
    </xf>
    <xf numFmtId="178" fontId="0" fillId="0" borderId="0" xfId="0" applyNumberFormat="1" applyAlignment="1">
      <alignment horizontal="center" vertical="center"/>
    </xf>
    <xf numFmtId="0" fontId="15" fillId="0" borderId="0" xfId="0" applyFont="1" applyAlignment="1">
      <alignment horizontal="center" vertical="center"/>
    </xf>
    <xf numFmtId="0" fontId="21" fillId="0" borderId="7" xfId="0" applyFont="1" applyBorder="1" applyAlignment="1">
      <alignment horizontal="center" vertical="center"/>
    </xf>
    <xf numFmtId="0" fontId="0" fillId="0" borderId="7" xfId="0" applyFont="1" applyBorder="1" applyAlignment="1">
      <alignment horizontal="center" vertical="center"/>
    </xf>
    <xf numFmtId="0" fontId="3" fillId="0" borderId="11" xfId="0" applyFont="1" applyBorder="1" applyAlignment="1">
      <alignment horizontal="center" vertical="center"/>
    </xf>
    <xf numFmtId="0" fontId="0" fillId="0" borderId="12" xfId="0" applyFont="1" applyBorder="1" applyAlignment="1">
      <alignment horizontal="center" vertical="center"/>
    </xf>
    <xf numFmtId="0" fontId="0" fillId="0" borderId="0" xfId="0" applyAlignment="1">
      <alignment horizontal="right" vertical="center"/>
    </xf>
    <xf numFmtId="0" fontId="0" fillId="0" borderId="0" xfId="0" applyAlignment="1">
      <alignment vertical="center"/>
    </xf>
    <xf numFmtId="0" fontId="0" fillId="0" borderId="0" xfId="0" applyAlignment="1">
      <alignment horizontal="left" vertical="center"/>
    </xf>
    <xf numFmtId="0" fontId="0" fillId="0" borderId="0" xfId="0" applyAlignment="1">
      <alignment horizontal="right"/>
    </xf>
    <xf numFmtId="0" fontId="21" fillId="0" borderId="7"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0" xfId="0" applyFont="1" applyAlignment="1">
      <alignment horizontal="center" vertical="center" wrapText="1"/>
    </xf>
    <xf numFmtId="0" fontId="21" fillId="0" borderId="0" xfId="0" applyFont="1" applyBorder="1" applyAlignment="1">
      <alignment horizontal="center" vertical="center" wrapText="1"/>
    </xf>
    <xf numFmtId="0" fontId="22" fillId="0" borderId="0" xfId="0" applyFont="1" applyAlignment="1">
      <alignment horizontal="center" vertical="center" wrapText="1"/>
    </xf>
    <xf numFmtId="0" fontId="23" fillId="0" borderId="0" xfId="0" applyFont="1" applyAlignment="1">
      <alignment horizontal="center" vertical="center"/>
    </xf>
    <xf numFmtId="0" fontId="0" fillId="0" borderId="12" xfId="0" applyBorder="1" applyAlignment="1">
      <alignment horizontal="center" vertical="center"/>
    </xf>
    <xf numFmtId="0" fontId="24" fillId="0" borderId="7" xfId="0" applyFont="1" applyBorder="1" applyAlignment="1">
      <alignment horizontal="center" vertical="center"/>
    </xf>
    <xf numFmtId="0" fontId="21" fillId="0" borderId="0" xfId="0" applyFont="1" applyAlignment="1">
      <alignment vertical="center"/>
    </xf>
    <xf numFmtId="0" fontId="25" fillId="0" borderId="0" xfId="0" applyFont="1" applyAlignment="1">
      <alignment vertical="center"/>
    </xf>
    <xf numFmtId="0" fontId="0" fillId="0" borderId="0" xfId="0" applyFont="1"/>
    <xf numFmtId="0" fontId="0" fillId="0" borderId="0" xfId="0" applyFont="1" applyAlignment="1">
      <alignment horizontal="center" vertical="center"/>
    </xf>
    <xf numFmtId="0" fontId="8" fillId="0" borderId="0" xfId="0" applyFont="1" applyAlignment="1">
      <alignment horizontal="center" vertical="center"/>
    </xf>
    <xf numFmtId="0" fontId="3" fillId="0" borderId="0" xfId="0" applyFont="1"/>
    <xf numFmtId="0" fontId="26" fillId="0" borderId="0" xfId="0" applyFont="1" applyAlignment="1">
      <alignment horizontal="center" vertical="center"/>
    </xf>
    <xf numFmtId="0" fontId="3" fillId="0" borderId="0" xfId="0" applyFont="1" applyAlignment="1">
      <alignment horizontal="right"/>
    </xf>
    <xf numFmtId="0" fontId="0" fillId="0" borderId="0" xfId="0" applyAlignment="1">
      <alignment horizontal="left"/>
    </xf>
    <xf numFmtId="0" fontId="16" fillId="0" borderId="0" xfId="0" applyFont="1"/>
    <xf numFmtId="0" fontId="16" fillId="0" borderId="7" xfId="0" applyFont="1" applyBorder="1"/>
    <xf numFmtId="0" fontId="9" fillId="0" borderId="7" xfId="0" applyFont="1" applyBorder="1" applyAlignment="1">
      <alignment horizontal="center" vertical="center" wrapText="1"/>
    </xf>
    <xf numFmtId="0" fontId="9" fillId="0" borderId="7" xfId="0" applyFont="1" applyBorder="1" applyAlignment="1">
      <alignment horizontal="center" vertical="center"/>
    </xf>
    <xf numFmtId="0" fontId="0" fillId="0" borderId="14" xfId="0" applyFont="1" applyBorder="1" applyAlignment="1">
      <alignment horizontal="center" vertical="center"/>
    </xf>
    <xf numFmtId="0" fontId="3" fillId="0" borderId="0" xfId="0" applyFont="1" applyAlignment="1">
      <alignment horizontal="left" vertical="center"/>
    </xf>
    <xf numFmtId="0" fontId="21" fillId="0" borderId="0" xfId="0" applyFont="1"/>
    <xf numFmtId="0" fontId="16" fillId="0" borderId="0" xfId="0" applyFont="1" applyAlignment="1">
      <alignment horizontal="center" vertical="center"/>
    </xf>
    <xf numFmtId="0" fontId="0" fillId="0" borderId="0" xfId="0" applyFont="1" applyAlignment="1">
      <alignment horizontal="left" vertical="center"/>
    </xf>
    <xf numFmtId="0" fontId="27" fillId="0" borderId="7" xfId="0" applyFont="1" applyBorder="1" applyAlignment="1">
      <alignment horizontal="center" vertical="center" wrapText="1"/>
    </xf>
    <xf numFmtId="10" fontId="21" fillId="0" borderId="7" xfId="0" applyNumberFormat="1" applyFont="1" applyBorder="1" applyAlignment="1">
      <alignment horizontal="center" vertical="center"/>
    </xf>
    <xf numFmtId="10" fontId="9" fillId="0" borderId="7" xfId="0" applyNumberFormat="1" applyFont="1" applyBorder="1" applyAlignment="1">
      <alignment horizontal="center" vertical="center"/>
    </xf>
    <xf numFmtId="0" fontId="20" fillId="0" borderId="0" xfId="0" applyFont="1" applyAlignment="1">
      <alignment vertical="center"/>
    </xf>
    <xf numFmtId="49" fontId="0" fillId="0" borderId="0" xfId="0" applyNumberFormat="1"/>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10" fontId="8" fillId="0" borderId="7" xfId="0" applyNumberFormat="1" applyFont="1" applyBorder="1" applyAlignment="1">
      <alignment horizontal="center" vertical="center"/>
    </xf>
    <xf numFmtId="10" fontId="0" fillId="0" borderId="7" xfId="0" applyNumberFormat="1" applyFont="1" applyBorder="1" applyAlignment="1">
      <alignment horizontal="center" vertical="center"/>
    </xf>
    <xf numFmtId="0" fontId="28" fillId="0" borderId="0" xfId="0" applyFont="1"/>
    <xf numFmtId="0" fontId="28" fillId="0" borderId="0" xfId="0" applyFont="1" applyFill="1"/>
    <xf numFmtId="0" fontId="0" fillId="0" borderId="0" xfId="0" applyFont="1" applyFill="1" applyAlignment="1">
      <alignment horizontal="center"/>
    </xf>
    <xf numFmtId="0" fontId="0" fillId="0" borderId="0" xfId="0" applyFill="1" applyAlignment="1">
      <alignment horizontal="center"/>
    </xf>
    <xf numFmtId="0" fontId="6" fillId="0" borderId="0" xfId="0" applyFont="1" applyFill="1" applyAlignment="1">
      <alignment horizontal="center" vertical="center"/>
    </xf>
    <xf numFmtId="0" fontId="29" fillId="0" borderId="0" xfId="0" applyFont="1" applyFill="1" applyAlignment="1">
      <alignment horizontal="center" vertical="center"/>
    </xf>
    <xf numFmtId="0" fontId="3" fillId="0" borderId="15" xfId="0" applyFont="1" applyFill="1" applyBorder="1" applyAlignment="1">
      <alignment horizontal="left" vertical="center"/>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3" fillId="0" borderId="15" xfId="0" applyFont="1" applyFill="1" applyBorder="1" applyAlignment="1">
      <alignment horizontal="center" vertical="center"/>
    </xf>
    <xf numFmtId="0" fontId="3" fillId="0" borderId="9"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 fillId="0" borderId="7" xfId="0" applyFont="1" applyFill="1" applyBorder="1" applyAlignment="1" applyProtection="1">
      <alignment horizontal="center" vertical="center" wrapText="1"/>
      <protection locked="0"/>
    </xf>
    <xf numFmtId="0" fontId="30" fillId="0" borderId="7" xfId="0" applyFont="1" applyBorder="1" applyAlignment="1">
      <alignment horizontal="center" vertical="center"/>
    </xf>
    <xf numFmtId="0" fontId="30" fillId="0" borderId="7"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0" fillId="0" borderId="16" xfId="0" applyFont="1" applyBorder="1" applyAlignment="1">
      <alignment horizontal="center" vertical="center"/>
    </xf>
    <xf numFmtId="178" fontId="31" fillId="0" borderId="16" xfId="0" applyNumberFormat="1" applyFont="1" applyFill="1" applyBorder="1" applyAlignment="1">
      <alignment horizontal="center" vertical="center"/>
    </xf>
    <xf numFmtId="178" fontId="31" fillId="0" borderId="7" xfId="0" applyNumberFormat="1" applyFont="1" applyFill="1" applyBorder="1" applyAlignment="1">
      <alignment horizontal="center" vertical="center"/>
    </xf>
    <xf numFmtId="0" fontId="30" fillId="0" borderId="7" xfId="0" applyFont="1" applyFill="1" applyBorder="1" applyAlignment="1">
      <alignment horizontal="center"/>
    </xf>
    <xf numFmtId="0" fontId="0" fillId="0" borderId="7" xfId="0" applyFill="1" applyBorder="1"/>
    <xf numFmtId="0" fontId="28" fillId="0" borderId="7" xfId="0" applyFont="1" applyBorder="1"/>
    <xf numFmtId="0" fontId="30" fillId="0" borderId="6" xfId="0" applyFont="1" applyBorder="1" applyAlignment="1">
      <alignment horizontal="center" vertical="center"/>
    </xf>
    <xf numFmtId="0" fontId="30" fillId="0" borderId="17"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0" fillId="0" borderId="18" xfId="0" applyFont="1" applyBorder="1" applyAlignment="1">
      <alignment horizontal="center" vertical="center"/>
    </xf>
    <xf numFmtId="0" fontId="31" fillId="0" borderId="18" xfId="0" applyFont="1" applyFill="1" applyBorder="1" applyAlignment="1">
      <alignment horizontal="center" vertical="center" wrapText="1"/>
    </xf>
    <xf numFmtId="178" fontId="31" fillId="0" borderId="18" xfId="0" applyNumberFormat="1" applyFont="1" applyFill="1" applyBorder="1" applyAlignment="1">
      <alignment horizontal="center" vertical="center"/>
    </xf>
    <xf numFmtId="178" fontId="31" fillId="0" borderId="6" xfId="0" applyNumberFormat="1" applyFont="1" applyFill="1" applyBorder="1" applyAlignment="1">
      <alignment horizontal="center" vertical="center"/>
    </xf>
    <xf numFmtId="0" fontId="30" fillId="0" borderId="7" xfId="0" applyFont="1" applyFill="1" applyBorder="1" applyAlignment="1">
      <alignment horizontal="center" vertical="center"/>
    </xf>
    <xf numFmtId="0" fontId="32" fillId="0" borderId="17" xfId="0" applyFont="1" applyFill="1" applyBorder="1" applyAlignment="1">
      <alignment horizontal="center" vertical="center" wrapText="1"/>
    </xf>
    <xf numFmtId="179" fontId="3" fillId="0" borderId="15" xfId="0" applyNumberFormat="1" applyFont="1" applyFill="1" applyBorder="1" applyAlignment="1">
      <alignment horizontal="center" vertical="center"/>
    </xf>
    <xf numFmtId="179" fontId="3" fillId="0" borderId="15" xfId="0" applyNumberFormat="1" applyFont="1" applyFill="1" applyBorder="1" applyAlignment="1">
      <alignment vertical="center"/>
    </xf>
    <xf numFmtId="0" fontId="3" fillId="0" borderId="7" xfId="0" applyFont="1" applyFill="1" applyBorder="1" applyAlignment="1">
      <alignment vertical="center" wrapText="1"/>
    </xf>
    <xf numFmtId="9" fontId="3" fillId="0" borderId="9" xfId="0" applyNumberFormat="1" applyFont="1" applyFill="1" applyBorder="1" applyAlignment="1">
      <alignment horizontal="center" vertical="center" wrapText="1"/>
    </xf>
    <xf numFmtId="0" fontId="30" fillId="0" borderId="19" xfId="0" applyFont="1" applyBorder="1" applyAlignment="1">
      <alignment horizontal="center" vertical="center"/>
    </xf>
    <xf numFmtId="0" fontId="30" fillId="0" borderId="12" xfId="0" applyFont="1" applyBorder="1" applyAlignment="1">
      <alignment horizontal="center" vertical="center"/>
    </xf>
    <xf numFmtId="0" fontId="30" fillId="0" borderId="0" xfId="0" applyFont="1" applyAlignment="1">
      <alignment horizontal="center" vertical="center"/>
    </xf>
    <xf numFmtId="0" fontId="30" fillId="0" borderId="0" xfId="0" applyFont="1"/>
    <xf numFmtId="0" fontId="30" fillId="0" borderId="20" xfId="0" applyFont="1" applyBorder="1" applyAlignment="1">
      <alignment horizontal="center" vertical="center"/>
    </xf>
    <xf numFmtId="0" fontId="30" fillId="0" borderId="20" xfId="0" applyFont="1" applyFill="1" applyBorder="1" applyAlignment="1">
      <alignment horizontal="center"/>
    </xf>
    <xf numFmtId="0" fontId="30" fillId="0" borderId="12" xfId="0" applyFont="1" applyFill="1" applyBorder="1" applyAlignment="1">
      <alignment horizontal="center"/>
    </xf>
    <xf numFmtId="0" fontId="0" fillId="0" borderId="20" xfId="0" applyFill="1" applyBorder="1"/>
    <xf numFmtId="0" fontId="0" fillId="0" borderId="12" xfId="0" applyFill="1" applyBorder="1"/>
    <xf numFmtId="0" fontId="30" fillId="0" borderId="21" xfId="0" applyFont="1" applyBorder="1" applyAlignment="1">
      <alignment horizontal="center" vertical="center"/>
    </xf>
    <xf numFmtId="0" fontId="30" fillId="0" borderId="0" xfId="0" applyFont="1" applyFill="1" applyAlignment="1">
      <alignment horizontal="center" vertical="center"/>
    </xf>
    <xf numFmtId="0" fontId="3" fillId="0" borderId="7" xfId="0" applyFont="1" applyFill="1" applyBorder="1" applyAlignment="1">
      <alignment horizontal="center"/>
    </xf>
    <xf numFmtId="0" fontId="3" fillId="0" borderId="0" xfId="0" applyFont="1" applyFill="1" applyBorder="1" applyAlignment="1" applyProtection="1">
      <alignment horizontal="center" vertical="center" wrapText="1"/>
      <protection locked="0"/>
    </xf>
    <xf numFmtId="49" fontId="26" fillId="3" borderId="0" xfId="0" applyNumberFormat="1" applyFont="1" applyFill="1" applyBorder="1" applyAlignment="1">
      <alignment horizontal="center" vertical="center"/>
    </xf>
    <xf numFmtId="49" fontId="26" fillId="0" borderId="0" xfId="0" applyNumberFormat="1" applyFont="1" applyFill="1" applyBorder="1" applyAlignment="1">
      <alignment horizontal="center" vertical="center"/>
    </xf>
    <xf numFmtId="0" fontId="24" fillId="0" borderId="0" xfId="0" applyFont="1" applyFill="1" applyBorder="1" applyAlignment="1">
      <alignment horizontal="center" vertical="center"/>
    </xf>
    <xf numFmtId="0" fontId="26" fillId="3" borderId="7" xfId="0" applyFont="1" applyFill="1" applyBorder="1" applyAlignment="1" applyProtection="1">
      <alignment horizontal="center" vertical="center" wrapText="1"/>
      <protection locked="0"/>
    </xf>
    <xf numFmtId="0" fontId="26" fillId="0" borderId="7" xfId="0" applyFont="1" applyFill="1" applyBorder="1" applyAlignment="1" applyProtection="1">
      <alignment horizontal="center" vertical="center" wrapText="1"/>
      <protection locked="0"/>
    </xf>
    <xf numFmtId="0" fontId="24" fillId="0" borderId="7" xfId="0" applyFont="1" applyFill="1" applyBorder="1" applyAlignment="1">
      <alignment horizontal="left" vertical="center" wrapText="1"/>
    </xf>
    <xf numFmtId="0" fontId="26" fillId="0" borderId="0" xfId="0" applyFont="1" applyFill="1" applyBorder="1" applyAlignment="1" applyProtection="1">
      <alignment horizontal="center" vertical="center" wrapText="1"/>
      <protection locked="0"/>
    </xf>
    <xf numFmtId="0" fontId="26" fillId="3" borderId="0" xfId="0" applyFont="1" applyFill="1" applyBorder="1" applyAlignment="1" applyProtection="1">
      <alignment horizontal="center" vertical="center" wrapText="1"/>
      <protection locked="0"/>
    </xf>
    <xf numFmtId="0" fontId="33" fillId="0" borderId="7" xfId="0" applyFont="1" applyFill="1" applyBorder="1" applyAlignment="1" applyProtection="1">
      <alignment horizontal="center" vertical="center" wrapText="1"/>
      <protection locked="0"/>
    </xf>
    <xf numFmtId="0" fontId="26" fillId="3" borderId="7"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33" fillId="0" borderId="0" xfId="0" applyFont="1" applyFill="1" applyBorder="1" applyAlignment="1" applyProtection="1">
      <alignment horizontal="center" vertical="center" wrapText="1"/>
      <protection locked="0"/>
    </xf>
    <xf numFmtId="0" fontId="34" fillId="3" borderId="7"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3" fillId="3" borderId="7" xfId="0" applyFont="1" applyFill="1" applyBorder="1" applyAlignment="1" applyProtection="1">
      <alignment horizontal="center" vertical="center" wrapText="1"/>
      <protection locked="0"/>
    </xf>
    <xf numFmtId="0" fontId="35" fillId="3" borderId="7"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24" fillId="0" borderId="7" xfId="0" applyFont="1" applyFill="1" applyBorder="1" applyAlignment="1">
      <alignment vertical="center" wrapText="1"/>
    </xf>
    <xf numFmtId="0" fontId="26" fillId="3"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6" fillId="0" borderId="0" xfId="0" applyFont="1" applyFill="1" applyBorder="1" applyAlignment="1">
      <alignment horizontal="center" vertical="center"/>
    </xf>
    <xf numFmtId="0" fontId="33" fillId="0" borderId="0" xfId="0" applyFont="1" applyFill="1" applyBorder="1" applyAlignment="1">
      <alignment horizontal="center" vertical="center"/>
    </xf>
    <xf numFmtId="0" fontId="24" fillId="0" borderId="7" xfId="0" applyFont="1" applyFill="1" applyBorder="1" applyAlignment="1">
      <alignment horizontal="center" vertical="center" wrapText="1"/>
    </xf>
    <xf numFmtId="0" fontId="33" fillId="0" borderId="0" xfId="0" applyFont="1" applyFill="1" applyBorder="1" applyAlignment="1">
      <alignment horizontal="center" vertical="center" wrapText="1"/>
    </xf>
    <xf numFmtId="49" fontId="3" fillId="0" borderId="3" xfId="0" applyNumberFormat="1" applyFont="1" applyFill="1" applyBorder="1" applyAlignment="1" quotePrefix="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dxfs count="2">
    <dxf>
      <font>
        <b val="0"/>
        <i val="0"/>
        <strike val="0"/>
        <u val="none"/>
        <sz val="12"/>
        <color rgb="FF9C0006"/>
      </font>
      <fill>
        <patternFill patternType="solid">
          <bgColor rgb="FFFFC7CE"/>
        </patternFill>
      </fill>
    </dxf>
    <dxf>
      <font>
        <b val="0"/>
        <i val="0"/>
        <strike val="0"/>
        <u val="none"/>
        <sz val="12"/>
        <color rgb="FF006100"/>
      </font>
      <fill>
        <patternFill patternType="solid">
          <bgColor rgb="FFC6EF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0070AD46"/>
      <color rgb="0070AD47"/>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0" vertOverflow="ellipsis" vert="horz" wrap="square" anchor="ctr" anchorCtr="1"/>
        <a:lstStyle/>
        <a:p>
          <a:pPr>
            <a:defRPr lang="zh-CN" sz="1400" b="0" i="0" u="none" strike="noStrike" kern="1200" spc="0" baseline="0">
              <a:solidFill>
                <a:schemeClr val="tx1">
                  <a:lumMod val="65000"/>
                  <a:lumOff val="35000"/>
                </a:schemeClr>
              </a:solidFill>
              <a:latin typeface="+mn-lt"/>
              <a:ea typeface="+mn-ea"/>
              <a:cs typeface="+mn-cs"/>
            </a:defRPr>
          </a:pPr>
        </a:p>
      </c:txPr>
    </c:title>
    <c:autoTitleDeleted val="0"/>
    <c:plotArea>
      <c:layout/>
      <c:barChart>
        <c:barDir val="col"/>
        <c:grouping val="clustered"/>
        <c:varyColors val="0"/>
        <c:dLbls>
          <c:showLegendKey val="0"/>
          <c:showVal val="0"/>
          <c:showCatName val="0"/>
          <c:showSerName val="0"/>
          <c:showPercent val="0"/>
          <c:showBubbleSize val="0"/>
        </c:dLbls>
        <c:gapWidth val="219"/>
        <c:overlap val="-27"/>
        <c:axId val="994816795"/>
        <c:axId val="759184879"/>
      </c:barChart>
      <c:catAx>
        <c:axId val="994816795"/>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0"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crossAx val="759184879"/>
        <c:crosses val="autoZero"/>
        <c:auto val="1"/>
        <c:lblAlgn val="ctr"/>
        <c:lblOffset val="100"/>
        <c:noMultiLvlLbl val="0"/>
      </c:catAx>
      <c:valAx>
        <c:axId val="759184879"/>
        <c:scaling>
          <c:orientation val="minMax"/>
        </c:scaling>
        <c:delete val="0"/>
        <c:axPos val="l"/>
        <c:majorGridlines>
          <c:spPr>
            <a:ln w="9525" cap="flat" cmpd="sng" algn="ctr">
              <a:solidFill>
                <a:schemeClr val="tx1">
                  <a:lumMod val="15000"/>
                  <a:lumOff val="85000"/>
                </a:schemeClr>
              </a:solidFill>
              <a:round/>
            </a:ln>
            <a:effectLst/>
          </c:spPr>
        </c:majorGridlines>
        <c:majorTickMark val="none"/>
        <c:minorTickMark val="none"/>
        <c:tickLblPos val="nextTo"/>
        <c:spPr>
          <a:noFill/>
          <a:ln>
            <a:noFill/>
          </a:ln>
          <a:effectLst/>
        </c:spPr>
        <c:txPr>
          <a:bodyPr rot="-60000000" spcFirstLastPara="0"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crossAx val="994816795"/>
        <c:crosses val="autoZero"/>
        <c:crossBetween val="between"/>
      </c:valAx>
      <c:spPr>
        <a:noFill/>
        <a:ln>
          <a:noFill/>
        </a:ln>
        <a:effectLst/>
      </c:spPr>
    </c:plotArea>
    <c:legend>
      <c:legendPos val="b"/>
      <c:layout/>
      <c:overlay val="0"/>
      <c:spPr>
        <a:noFill/>
        <a:ln>
          <a:noFill/>
        </a:ln>
        <a:effectLst/>
      </c:spPr>
      <c:txPr>
        <a:bodyPr rot="0" spcFirstLastPara="0"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zh-CN"/>
      </a:pP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12</xdr:col>
      <xdr:colOff>400050</xdr:colOff>
      <xdr:row>8</xdr:row>
      <xdr:rowOff>41275</xdr:rowOff>
    </xdr:from>
    <xdr:to>
      <xdr:col>20</xdr:col>
      <xdr:colOff>95250</xdr:colOff>
      <xdr:row>17</xdr:row>
      <xdr:rowOff>307975</xdr:rowOff>
    </xdr:to>
    <xdr:graphicFrame>
      <xdr:nvGraphicFramePr>
        <xdr:cNvPr id="2" name="图表 1"/>
        <xdr:cNvGraphicFramePr/>
      </xdr:nvGraphicFramePr>
      <xdr:xfrm>
        <a:off x="9953625" y="2187575"/>
        <a:ext cx="4572000" cy="274320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xmlns:mc="http://schemas.openxmlformats.org/markup-compatibility/2006" xmlns:a14="http://schemas.microsoft.com/office/drawing/2010/main" val="FFFFFF" mc:Ignorable="a14" a14:legacySpreadsheetColorIndex="65"/>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a:spPr>
      <a:bodyPr/>
      <a:lstStyle/>
    </a:spDef>
  </a:objectDefaults>
</a:theme>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H103"/>
  <sheetViews>
    <sheetView zoomScale="80" zoomScaleNormal="80" workbookViewId="0">
      <pane ySplit="1" topLeftCell="A2" activePane="bottomLeft" state="frozen"/>
      <selection/>
      <selection pane="bottomLeft" activeCell="G5" sqref="G5"/>
    </sheetView>
  </sheetViews>
  <sheetFormatPr defaultColWidth="9.14285714285714" defaultRowHeight="14.25"/>
  <cols>
    <col min="1" max="1" width="74.8571428571429" style="160" customWidth="1"/>
    <col min="2" max="2" width="25.2857142857143" style="181" customWidth="1"/>
    <col min="3" max="3" width="25.1428571428571" style="162" customWidth="1"/>
    <col min="4" max="4" width="48.4285714285714" style="181" customWidth="1"/>
    <col min="5" max="16384" width="9.14285714285714" style="181"/>
  </cols>
  <sheetData>
    <row r="1" ht="37.5" customHeight="1" spans="1:4">
      <c r="A1" s="175" t="s">
        <v>0</v>
      </c>
      <c r="B1" s="182" t="s">
        <v>1</v>
      </c>
      <c r="C1" s="183" t="s">
        <v>2</v>
      </c>
      <c r="D1" s="182" t="s">
        <v>3</v>
      </c>
    </row>
    <row r="2" ht="99.95" customHeight="1" spans="1:4">
      <c r="A2" s="163" t="s">
        <v>4</v>
      </c>
      <c r="B2" s="181" t="s">
        <v>5</v>
      </c>
      <c r="C2" s="183" t="s">
        <v>6</v>
      </c>
      <c r="D2" s="181" t="s">
        <v>7</v>
      </c>
    </row>
    <row r="3" s="22" customFormat="1" ht="99.95" customHeight="1" spans="1:4">
      <c r="A3" s="167" t="s">
        <v>8</v>
      </c>
      <c r="B3" s="179" t="s">
        <v>9</v>
      </c>
      <c r="C3" s="183" t="s">
        <v>10</v>
      </c>
      <c r="D3" s="179" t="s">
        <v>7</v>
      </c>
    </row>
    <row r="4" s="22" customFormat="1" ht="99.95" customHeight="1" spans="1:4">
      <c r="A4" s="163" t="s">
        <v>11</v>
      </c>
      <c r="B4" s="179" t="s">
        <v>12</v>
      </c>
      <c r="C4" s="183" t="s">
        <v>13</v>
      </c>
      <c r="D4" s="179" t="s">
        <v>7</v>
      </c>
    </row>
    <row r="5" s="22" customFormat="1" ht="99.95" customHeight="1" spans="1:4">
      <c r="A5" s="169" t="s">
        <v>14</v>
      </c>
      <c r="B5" s="181" t="s">
        <v>15</v>
      </c>
      <c r="C5" s="183" t="s">
        <v>16</v>
      </c>
      <c r="D5" s="181" t="s">
        <v>17</v>
      </c>
    </row>
    <row r="6" s="22" customFormat="1" ht="99.95" customHeight="1" spans="1:4">
      <c r="A6" s="163" t="s">
        <v>18</v>
      </c>
      <c r="B6" s="181" t="s">
        <v>19</v>
      </c>
      <c r="C6" s="183" t="s">
        <v>20</v>
      </c>
      <c r="D6" s="181" t="s">
        <v>7</v>
      </c>
    </row>
    <row r="7" s="22" customFormat="1" ht="90.75" customHeight="1" spans="1:4">
      <c r="A7" s="163" t="s">
        <v>21</v>
      </c>
      <c r="B7" s="179" t="s">
        <v>22</v>
      </c>
      <c r="C7" s="183" t="s">
        <v>23</v>
      </c>
      <c r="D7" s="179" t="s">
        <v>7</v>
      </c>
    </row>
    <row r="8" s="22" customFormat="1" ht="90.75" customHeight="1" spans="1:4">
      <c r="A8" s="163" t="s">
        <v>24</v>
      </c>
      <c r="B8" s="179" t="s">
        <v>25</v>
      </c>
      <c r="C8" s="183" t="s">
        <v>26</v>
      </c>
      <c r="D8" s="179" t="s">
        <v>7</v>
      </c>
    </row>
    <row r="9" s="22" customFormat="1" ht="90.75" customHeight="1" spans="1:4">
      <c r="A9" s="169" t="s">
        <v>27</v>
      </c>
      <c r="B9" s="181" t="s">
        <v>28</v>
      </c>
      <c r="C9" s="183" t="s">
        <v>29</v>
      </c>
      <c r="D9" s="181" t="s">
        <v>7</v>
      </c>
    </row>
    <row r="10" s="22" customFormat="1" ht="94.5" customHeight="1" spans="1:4">
      <c r="A10" s="163" t="s">
        <v>30</v>
      </c>
      <c r="B10" s="181" t="s">
        <v>31</v>
      </c>
      <c r="C10" s="183" t="s">
        <v>32</v>
      </c>
      <c r="D10" s="182" t="s">
        <v>7</v>
      </c>
    </row>
    <row r="11" s="22" customFormat="1" ht="111.75" customHeight="1" spans="1:4">
      <c r="A11" s="163" t="s">
        <v>33</v>
      </c>
      <c r="B11" s="112" t="s">
        <v>34</v>
      </c>
      <c r="C11" s="183" t="s">
        <v>35</v>
      </c>
      <c r="D11" s="112" t="s">
        <v>36</v>
      </c>
    </row>
    <row r="12" s="22" customFormat="1" ht="105" customHeight="1" spans="1:4">
      <c r="A12" s="163" t="s">
        <v>33</v>
      </c>
      <c r="B12" s="112" t="s">
        <v>34</v>
      </c>
      <c r="C12" s="183" t="s">
        <v>37</v>
      </c>
      <c r="D12" s="112" t="s">
        <v>36</v>
      </c>
    </row>
    <row r="13" s="22" customFormat="1" ht="99.95" customHeight="1" spans="1:4">
      <c r="A13" s="163" t="s">
        <v>33</v>
      </c>
      <c r="B13" s="112" t="s">
        <v>34</v>
      </c>
      <c r="C13" s="183" t="s">
        <v>38</v>
      </c>
      <c r="D13" s="112" t="s">
        <v>36</v>
      </c>
    </row>
    <row r="14" s="22" customFormat="1" ht="99.95" customHeight="1" spans="1:4">
      <c r="A14" s="163" t="s">
        <v>39</v>
      </c>
      <c r="B14" s="179" t="s">
        <v>40</v>
      </c>
      <c r="C14" s="183" t="s">
        <v>41</v>
      </c>
      <c r="D14" s="179" t="s">
        <v>42</v>
      </c>
    </row>
    <row r="15" s="22" customFormat="1" ht="99.95" customHeight="1" spans="1:4">
      <c r="A15" s="163" t="s">
        <v>39</v>
      </c>
      <c r="B15" s="179" t="s">
        <v>40</v>
      </c>
      <c r="C15" s="183" t="s">
        <v>43</v>
      </c>
      <c r="D15" s="179" t="s">
        <v>42</v>
      </c>
    </row>
    <row r="16" s="22" customFormat="1" ht="99.95" customHeight="1" spans="1:4">
      <c r="A16" s="163" t="s">
        <v>44</v>
      </c>
      <c r="B16" s="179" t="s">
        <v>45</v>
      </c>
      <c r="C16" s="183" t="s">
        <v>46</v>
      </c>
      <c r="D16" s="179" t="s">
        <v>42</v>
      </c>
    </row>
    <row r="17" s="22" customFormat="1" ht="99.95" customHeight="1" spans="1:4">
      <c r="A17" s="163" t="s">
        <v>44</v>
      </c>
      <c r="B17" s="179" t="s">
        <v>45</v>
      </c>
      <c r="C17" s="183" t="s">
        <v>47</v>
      </c>
      <c r="D17" s="179" t="s">
        <v>42</v>
      </c>
    </row>
    <row r="18" ht="99.95" customHeight="1" spans="1:4">
      <c r="A18" s="163" t="s">
        <v>44</v>
      </c>
      <c r="B18" s="179" t="s">
        <v>45</v>
      </c>
      <c r="C18" s="183" t="s">
        <v>48</v>
      </c>
      <c r="D18" s="179" t="s">
        <v>42</v>
      </c>
    </row>
    <row r="19" ht="99.95" customHeight="1" spans="1:4">
      <c r="A19" s="163" t="s">
        <v>49</v>
      </c>
      <c r="B19" s="112" t="s">
        <v>50</v>
      </c>
      <c r="C19" s="183" t="s">
        <v>51</v>
      </c>
      <c r="D19" s="112" t="s">
        <v>36</v>
      </c>
    </row>
    <row r="20" ht="99.95" customHeight="1" spans="1:4">
      <c r="A20" s="163" t="s">
        <v>49</v>
      </c>
      <c r="B20" s="112" t="s">
        <v>50</v>
      </c>
      <c r="C20" s="183" t="s">
        <v>52</v>
      </c>
      <c r="D20" s="112" t="s">
        <v>36</v>
      </c>
    </row>
    <row r="21" ht="99.95" customHeight="1" spans="1:4">
      <c r="A21" s="163" t="s">
        <v>49</v>
      </c>
      <c r="B21" s="112" t="s">
        <v>50</v>
      </c>
      <c r="C21" s="183" t="s">
        <v>53</v>
      </c>
      <c r="D21" s="112" t="s">
        <v>36</v>
      </c>
    </row>
    <row r="22" ht="99.95" customHeight="1" spans="1:4">
      <c r="A22" s="163" t="s">
        <v>54</v>
      </c>
      <c r="B22" s="181" t="s">
        <v>55</v>
      </c>
      <c r="C22" s="183" t="s">
        <v>56</v>
      </c>
      <c r="D22" s="181" t="s">
        <v>57</v>
      </c>
    </row>
    <row r="23" ht="99.95" customHeight="1" spans="1:4">
      <c r="A23" s="163" t="s">
        <v>58</v>
      </c>
      <c r="B23" s="179" t="s">
        <v>59</v>
      </c>
      <c r="C23" s="183" t="s">
        <v>60</v>
      </c>
      <c r="D23" s="179" t="s">
        <v>61</v>
      </c>
    </row>
    <row r="24" ht="99.95" customHeight="1" spans="1:4">
      <c r="A24" s="163" t="s">
        <v>62</v>
      </c>
      <c r="B24" s="179" t="s">
        <v>63</v>
      </c>
      <c r="C24" s="183" t="s">
        <v>64</v>
      </c>
      <c r="D24" s="179" t="s">
        <v>65</v>
      </c>
    </row>
    <row r="25" ht="99.95" customHeight="1" spans="1:4">
      <c r="A25" s="163" t="s">
        <v>66</v>
      </c>
      <c r="B25" s="179" t="s">
        <v>67</v>
      </c>
      <c r="C25" s="183" t="s">
        <v>68</v>
      </c>
      <c r="D25" s="179" t="s">
        <v>69</v>
      </c>
    </row>
    <row r="26" ht="99.95" customHeight="1" spans="1:4">
      <c r="A26" s="163" t="s">
        <v>70</v>
      </c>
      <c r="B26" s="181" t="s">
        <v>71</v>
      </c>
      <c r="C26" s="183" t="s">
        <v>72</v>
      </c>
      <c r="D26" s="181" t="s">
        <v>73</v>
      </c>
    </row>
    <row r="27" ht="99.95" customHeight="1" spans="1:4">
      <c r="A27" s="163" t="s">
        <v>74</v>
      </c>
      <c r="B27" s="181" t="s">
        <v>75</v>
      </c>
      <c r="C27" s="183" t="s">
        <v>76</v>
      </c>
      <c r="D27" s="181" t="s">
        <v>77</v>
      </c>
    </row>
    <row r="28" ht="99.95" customHeight="1" spans="1:4">
      <c r="A28" s="163" t="s">
        <v>78</v>
      </c>
      <c r="B28" s="181" t="s">
        <v>79</v>
      </c>
      <c r="C28" s="183" t="s">
        <v>80</v>
      </c>
      <c r="D28" s="181" t="s">
        <v>81</v>
      </c>
    </row>
    <row r="29" ht="99.95" customHeight="1" spans="1:4">
      <c r="A29" s="163" t="s">
        <v>82</v>
      </c>
      <c r="B29" s="184" t="s">
        <v>83</v>
      </c>
      <c r="C29" s="183" t="s">
        <v>84</v>
      </c>
      <c r="D29" s="184" t="s">
        <v>85</v>
      </c>
    </row>
    <row r="30" ht="99.95" customHeight="1" spans="1:216">
      <c r="A30" s="163" t="s">
        <v>86</v>
      </c>
      <c r="B30" s="184" t="s">
        <v>87</v>
      </c>
      <c r="C30" s="183" t="s">
        <v>88</v>
      </c>
      <c r="D30" s="184" t="s">
        <v>89</v>
      </c>
      <c r="E30" s="179"/>
      <c r="F30" s="179"/>
      <c r="G30" s="179"/>
      <c r="H30" s="179"/>
      <c r="I30" s="179"/>
      <c r="J30" s="179"/>
      <c r="K30" s="179"/>
      <c r="L30" s="179"/>
      <c r="M30" s="179"/>
      <c r="N30" s="179"/>
      <c r="O30" s="179"/>
      <c r="P30" s="179"/>
      <c r="Q30" s="179"/>
      <c r="R30" s="179"/>
      <c r="S30" s="179"/>
      <c r="T30" s="179"/>
      <c r="U30" s="179"/>
      <c r="V30" s="179"/>
      <c r="W30" s="179"/>
      <c r="X30" s="179"/>
      <c r="Y30" s="179"/>
      <c r="Z30" s="179"/>
      <c r="AA30" s="179"/>
      <c r="AB30" s="179"/>
      <c r="AC30" s="179"/>
      <c r="AD30" s="179"/>
      <c r="AE30" s="179"/>
      <c r="AF30" s="179"/>
      <c r="AG30" s="179"/>
      <c r="AH30" s="179"/>
      <c r="AI30" s="179"/>
      <c r="AJ30" s="179"/>
      <c r="AK30" s="179"/>
      <c r="AL30" s="179"/>
      <c r="AM30" s="179"/>
      <c r="AN30" s="179"/>
      <c r="AO30" s="179"/>
      <c r="AP30" s="179"/>
      <c r="AQ30" s="179"/>
      <c r="AR30" s="179"/>
      <c r="AS30" s="179"/>
      <c r="AT30" s="179"/>
      <c r="AU30" s="179"/>
      <c r="AV30" s="179"/>
      <c r="AW30" s="179"/>
      <c r="AX30" s="179"/>
      <c r="AY30" s="179"/>
      <c r="AZ30" s="179"/>
      <c r="BA30" s="179"/>
      <c r="BB30" s="179"/>
      <c r="BC30" s="179"/>
      <c r="BD30" s="179"/>
      <c r="BE30" s="179"/>
      <c r="BF30" s="179"/>
      <c r="BG30" s="179"/>
      <c r="BH30" s="179"/>
      <c r="BI30" s="179"/>
      <c r="BJ30" s="179"/>
      <c r="BK30" s="179"/>
      <c r="BL30" s="179"/>
      <c r="BM30" s="179"/>
      <c r="BN30" s="179"/>
      <c r="BO30" s="179"/>
      <c r="BP30" s="179"/>
      <c r="BQ30" s="179"/>
      <c r="BR30" s="179"/>
      <c r="BS30" s="179"/>
      <c r="BT30" s="179"/>
      <c r="BU30" s="179"/>
      <c r="BV30" s="179"/>
      <c r="BW30" s="179"/>
      <c r="BX30" s="179"/>
      <c r="BY30" s="179"/>
      <c r="BZ30" s="179"/>
      <c r="CA30" s="179"/>
      <c r="CB30" s="179"/>
      <c r="CC30" s="179"/>
      <c r="CD30" s="179"/>
      <c r="CE30" s="179"/>
      <c r="CF30" s="179"/>
      <c r="CG30" s="179"/>
      <c r="CH30" s="179"/>
      <c r="CI30" s="179"/>
      <c r="CJ30" s="179"/>
      <c r="CK30" s="179"/>
      <c r="CL30" s="179"/>
      <c r="CM30" s="179"/>
      <c r="CN30" s="179"/>
      <c r="CO30" s="179"/>
      <c r="CP30" s="179"/>
      <c r="CQ30" s="179"/>
      <c r="CR30" s="179"/>
      <c r="CS30" s="179"/>
      <c r="CT30" s="179"/>
      <c r="CU30" s="179"/>
      <c r="CV30" s="179"/>
      <c r="CW30" s="179"/>
      <c r="CX30" s="179"/>
      <c r="CY30" s="179"/>
      <c r="CZ30" s="179"/>
      <c r="DA30" s="179"/>
      <c r="DB30" s="179"/>
      <c r="DC30" s="179"/>
      <c r="DD30" s="179"/>
      <c r="DE30" s="179"/>
      <c r="DF30" s="179"/>
      <c r="DG30" s="179"/>
      <c r="DH30" s="179"/>
      <c r="DI30" s="179"/>
      <c r="DJ30" s="179"/>
      <c r="DK30" s="179"/>
      <c r="DL30" s="179"/>
      <c r="DM30" s="179"/>
      <c r="DN30" s="179"/>
      <c r="DO30" s="179"/>
      <c r="DP30" s="179"/>
      <c r="DQ30" s="179"/>
      <c r="DR30" s="179"/>
      <c r="DS30" s="179"/>
      <c r="DT30" s="179"/>
      <c r="DU30" s="179"/>
      <c r="DV30" s="179"/>
      <c r="DW30" s="179"/>
      <c r="DX30" s="179"/>
      <c r="DY30" s="179"/>
      <c r="DZ30" s="179"/>
      <c r="EA30" s="179"/>
      <c r="EB30" s="179"/>
      <c r="EC30" s="179"/>
      <c r="ED30" s="179"/>
      <c r="EE30" s="179"/>
      <c r="EF30" s="179"/>
      <c r="EG30" s="179"/>
      <c r="EH30" s="179"/>
      <c r="EI30" s="179"/>
      <c r="EJ30" s="179"/>
      <c r="EK30" s="179"/>
      <c r="EL30" s="179"/>
      <c r="EM30" s="179"/>
      <c r="EN30" s="179"/>
      <c r="EO30" s="179"/>
      <c r="EP30" s="179"/>
      <c r="EQ30" s="179"/>
      <c r="ER30" s="179"/>
      <c r="ES30" s="179"/>
      <c r="ET30" s="179"/>
      <c r="EU30" s="179"/>
      <c r="EV30" s="179"/>
      <c r="EW30" s="179"/>
      <c r="EX30" s="179"/>
      <c r="EY30" s="179"/>
      <c r="EZ30" s="179"/>
      <c r="FA30" s="179"/>
      <c r="FB30" s="179"/>
      <c r="FC30" s="179"/>
      <c r="FD30" s="179"/>
      <c r="FE30" s="179"/>
      <c r="FF30" s="179"/>
      <c r="FG30" s="179"/>
      <c r="FH30" s="179"/>
      <c r="FI30" s="179"/>
      <c r="FJ30" s="179"/>
      <c r="FK30" s="179"/>
      <c r="FL30" s="179"/>
      <c r="FM30" s="179"/>
      <c r="FN30" s="179"/>
      <c r="FO30" s="179"/>
      <c r="FP30" s="179"/>
      <c r="FQ30" s="179"/>
      <c r="FR30" s="179"/>
      <c r="FS30" s="179"/>
      <c r="FT30" s="179"/>
      <c r="FU30" s="179"/>
      <c r="FV30" s="179"/>
      <c r="FW30" s="179"/>
      <c r="FX30" s="179"/>
      <c r="FY30" s="179"/>
      <c r="FZ30" s="179"/>
      <c r="GA30" s="179"/>
      <c r="GB30" s="179"/>
      <c r="GC30" s="179"/>
      <c r="GD30" s="179"/>
      <c r="GE30" s="179"/>
      <c r="GF30" s="179"/>
      <c r="GG30" s="179"/>
      <c r="GH30" s="179"/>
      <c r="GI30" s="179"/>
      <c r="GJ30" s="179"/>
      <c r="GK30" s="179"/>
      <c r="GL30" s="179"/>
      <c r="GM30" s="179"/>
      <c r="GN30" s="179"/>
      <c r="GO30" s="179"/>
      <c r="GP30" s="179"/>
      <c r="GQ30" s="179"/>
      <c r="GR30" s="179"/>
      <c r="GS30" s="179"/>
      <c r="GT30" s="179"/>
      <c r="GU30" s="179"/>
      <c r="GV30" s="179"/>
      <c r="GW30" s="179"/>
      <c r="GX30" s="179"/>
      <c r="GY30" s="179"/>
      <c r="GZ30" s="179"/>
      <c r="HA30" s="179"/>
      <c r="HB30" s="179"/>
      <c r="HC30" s="179"/>
      <c r="HD30" s="179"/>
      <c r="HE30" s="179"/>
      <c r="HF30" s="179"/>
      <c r="HG30" s="179"/>
      <c r="HH30" s="179"/>
    </row>
    <row r="31" ht="99.95" customHeight="1" spans="1:216">
      <c r="A31" s="163" t="s">
        <v>90</v>
      </c>
      <c r="B31" s="179" t="s">
        <v>91</v>
      </c>
      <c r="C31" s="183" t="s">
        <v>92</v>
      </c>
      <c r="D31" s="179" t="s">
        <v>89</v>
      </c>
      <c r="E31" s="179"/>
      <c r="F31" s="179"/>
      <c r="G31" s="179"/>
      <c r="H31" s="179"/>
      <c r="I31" s="179"/>
      <c r="J31" s="179"/>
      <c r="K31" s="179"/>
      <c r="L31" s="179"/>
      <c r="M31" s="179"/>
      <c r="N31" s="179"/>
      <c r="O31" s="179"/>
      <c r="P31" s="179"/>
      <c r="Q31" s="179"/>
      <c r="R31" s="179"/>
      <c r="S31" s="179"/>
      <c r="T31" s="179"/>
      <c r="U31" s="179"/>
      <c r="V31" s="179"/>
      <c r="W31" s="179"/>
      <c r="X31" s="179"/>
      <c r="Y31" s="179"/>
      <c r="Z31" s="179"/>
      <c r="AA31" s="179"/>
      <c r="AB31" s="179"/>
      <c r="AC31" s="179"/>
      <c r="AD31" s="179"/>
      <c r="AE31" s="179"/>
      <c r="AF31" s="179"/>
      <c r="AG31" s="179"/>
      <c r="AH31" s="179"/>
      <c r="AI31" s="179"/>
      <c r="AJ31" s="179"/>
      <c r="AK31" s="179"/>
      <c r="AL31" s="179"/>
      <c r="AM31" s="179"/>
      <c r="AN31" s="179"/>
      <c r="AO31" s="179"/>
      <c r="AP31" s="179"/>
      <c r="AQ31" s="179"/>
      <c r="AR31" s="179"/>
      <c r="AS31" s="179"/>
      <c r="AT31" s="179"/>
      <c r="AU31" s="179"/>
      <c r="AV31" s="179"/>
      <c r="AW31" s="179"/>
      <c r="AX31" s="179"/>
      <c r="AY31" s="179"/>
      <c r="AZ31" s="179"/>
      <c r="BA31" s="179"/>
      <c r="BB31" s="179"/>
      <c r="BC31" s="179"/>
      <c r="BD31" s="179"/>
      <c r="BE31" s="179"/>
      <c r="BF31" s="179"/>
      <c r="BG31" s="179"/>
      <c r="BH31" s="179"/>
      <c r="BI31" s="179"/>
      <c r="BJ31" s="179"/>
      <c r="BK31" s="179"/>
      <c r="BL31" s="179"/>
      <c r="BM31" s="179"/>
      <c r="BN31" s="179"/>
      <c r="BO31" s="179"/>
      <c r="BP31" s="179"/>
      <c r="BQ31" s="179"/>
      <c r="BR31" s="179"/>
      <c r="BS31" s="179"/>
      <c r="BT31" s="179"/>
      <c r="BU31" s="179"/>
      <c r="BV31" s="179"/>
      <c r="BW31" s="179"/>
      <c r="BX31" s="179"/>
      <c r="BY31" s="179"/>
      <c r="BZ31" s="179"/>
      <c r="CA31" s="179"/>
      <c r="CB31" s="179"/>
      <c r="CC31" s="179"/>
      <c r="CD31" s="179"/>
      <c r="CE31" s="179"/>
      <c r="CF31" s="179"/>
      <c r="CG31" s="179"/>
      <c r="CH31" s="179"/>
      <c r="CI31" s="179"/>
      <c r="CJ31" s="179"/>
      <c r="CK31" s="179"/>
      <c r="CL31" s="179"/>
      <c r="CM31" s="179"/>
      <c r="CN31" s="179"/>
      <c r="CO31" s="179"/>
      <c r="CP31" s="179"/>
      <c r="CQ31" s="179"/>
      <c r="CR31" s="179"/>
      <c r="CS31" s="179"/>
      <c r="CT31" s="179"/>
      <c r="CU31" s="179"/>
      <c r="CV31" s="179"/>
      <c r="CW31" s="179"/>
      <c r="CX31" s="179"/>
      <c r="CY31" s="179"/>
      <c r="CZ31" s="179"/>
      <c r="DA31" s="179"/>
      <c r="DB31" s="179"/>
      <c r="DC31" s="179"/>
      <c r="DD31" s="179"/>
      <c r="DE31" s="179"/>
      <c r="DF31" s="179"/>
      <c r="DG31" s="179"/>
      <c r="DH31" s="179"/>
      <c r="DI31" s="179"/>
      <c r="DJ31" s="179"/>
      <c r="DK31" s="179"/>
      <c r="DL31" s="179"/>
      <c r="DM31" s="179"/>
      <c r="DN31" s="179"/>
      <c r="DO31" s="179"/>
      <c r="DP31" s="179"/>
      <c r="DQ31" s="179"/>
      <c r="DR31" s="179"/>
      <c r="DS31" s="179"/>
      <c r="DT31" s="179"/>
      <c r="DU31" s="179"/>
      <c r="DV31" s="179"/>
      <c r="DW31" s="179"/>
      <c r="DX31" s="179"/>
      <c r="DY31" s="179"/>
      <c r="DZ31" s="179"/>
      <c r="EA31" s="179"/>
      <c r="EB31" s="179"/>
      <c r="EC31" s="179"/>
      <c r="ED31" s="179"/>
      <c r="EE31" s="179"/>
      <c r="EF31" s="179"/>
      <c r="EG31" s="179"/>
      <c r="EH31" s="179"/>
      <c r="EI31" s="179"/>
      <c r="EJ31" s="179"/>
      <c r="EK31" s="179"/>
      <c r="EL31" s="179"/>
      <c r="EM31" s="179"/>
      <c r="EN31" s="179"/>
      <c r="EO31" s="179"/>
      <c r="EP31" s="179"/>
      <c r="EQ31" s="179"/>
      <c r="ER31" s="179"/>
      <c r="ES31" s="179"/>
      <c r="ET31" s="179"/>
      <c r="EU31" s="179"/>
      <c r="EV31" s="179"/>
      <c r="EW31" s="179"/>
      <c r="EX31" s="179"/>
      <c r="EY31" s="179"/>
      <c r="EZ31" s="179"/>
      <c r="FA31" s="179"/>
      <c r="FB31" s="179"/>
      <c r="FC31" s="179"/>
      <c r="FD31" s="179"/>
      <c r="FE31" s="179"/>
      <c r="FF31" s="179"/>
      <c r="FG31" s="179"/>
      <c r="FH31" s="179"/>
      <c r="FI31" s="179"/>
      <c r="FJ31" s="179"/>
      <c r="FK31" s="179"/>
      <c r="FL31" s="179"/>
      <c r="FM31" s="179"/>
      <c r="FN31" s="179"/>
      <c r="FO31" s="179"/>
      <c r="FP31" s="179"/>
      <c r="FQ31" s="179"/>
      <c r="FR31" s="179"/>
      <c r="FS31" s="179"/>
      <c r="FT31" s="179"/>
      <c r="FU31" s="179"/>
      <c r="FV31" s="179"/>
      <c r="FW31" s="179"/>
      <c r="FX31" s="179"/>
      <c r="FY31" s="179"/>
      <c r="FZ31" s="179"/>
      <c r="GA31" s="179"/>
      <c r="GB31" s="179"/>
      <c r="GC31" s="179"/>
      <c r="GD31" s="179"/>
      <c r="GE31" s="179"/>
      <c r="GF31" s="179"/>
      <c r="GG31" s="179"/>
      <c r="GH31" s="179"/>
      <c r="GI31" s="179"/>
      <c r="GJ31" s="179"/>
      <c r="GK31" s="179"/>
      <c r="GL31" s="179"/>
      <c r="GM31" s="179"/>
      <c r="GN31" s="179"/>
      <c r="GO31" s="179"/>
      <c r="GP31" s="179"/>
      <c r="GQ31" s="179"/>
      <c r="GR31" s="179"/>
      <c r="GS31" s="179"/>
      <c r="GT31" s="179"/>
      <c r="GU31" s="179"/>
      <c r="GV31" s="179"/>
      <c r="GW31" s="179"/>
      <c r="GX31" s="179"/>
      <c r="GY31" s="179"/>
      <c r="GZ31" s="179"/>
      <c r="HA31" s="179"/>
      <c r="HB31" s="179"/>
      <c r="HC31" s="179"/>
      <c r="HD31" s="179"/>
      <c r="HE31" s="179"/>
      <c r="HF31" s="179"/>
      <c r="HG31" s="179"/>
      <c r="HH31" s="179"/>
    </row>
    <row r="32" ht="99.95" customHeight="1" spans="1:216">
      <c r="A32" s="163" t="s">
        <v>93</v>
      </c>
      <c r="B32" s="179" t="s">
        <v>94</v>
      </c>
      <c r="C32" s="183" t="s">
        <v>95</v>
      </c>
      <c r="D32" s="179" t="s">
        <v>96</v>
      </c>
      <c r="E32" s="179"/>
      <c r="F32" s="179"/>
      <c r="G32" s="179"/>
      <c r="H32" s="179"/>
      <c r="I32" s="179"/>
      <c r="J32" s="179"/>
      <c r="K32" s="179"/>
      <c r="L32" s="179"/>
      <c r="M32" s="179"/>
      <c r="N32" s="179"/>
      <c r="O32" s="179"/>
      <c r="P32" s="179"/>
      <c r="Q32" s="179"/>
      <c r="R32" s="179"/>
      <c r="S32" s="179"/>
      <c r="T32" s="179"/>
      <c r="U32" s="179"/>
      <c r="V32" s="179"/>
      <c r="W32" s="179"/>
      <c r="X32" s="179"/>
      <c r="Y32" s="179"/>
      <c r="Z32" s="179"/>
      <c r="AA32" s="179"/>
      <c r="AB32" s="179"/>
      <c r="AC32" s="179"/>
      <c r="AD32" s="179"/>
      <c r="AE32" s="179"/>
      <c r="AF32" s="179"/>
      <c r="AG32" s="179"/>
      <c r="AH32" s="179"/>
      <c r="AI32" s="179"/>
      <c r="AJ32" s="179"/>
      <c r="AK32" s="179"/>
      <c r="AL32" s="179"/>
      <c r="AM32" s="179"/>
      <c r="AN32" s="179"/>
      <c r="AO32" s="179"/>
      <c r="AP32" s="179"/>
      <c r="AQ32" s="179"/>
      <c r="AR32" s="179"/>
      <c r="AS32" s="179"/>
      <c r="AT32" s="179"/>
      <c r="AU32" s="179"/>
      <c r="AV32" s="179"/>
      <c r="AW32" s="179"/>
      <c r="AX32" s="179"/>
      <c r="AY32" s="179"/>
      <c r="AZ32" s="179"/>
      <c r="BA32" s="179"/>
      <c r="BB32" s="179"/>
      <c r="BC32" s="179"/>
      <c r="BD32" s="179"/>
      <c r="BE32" s="179"/>
      <c r="BF32" s="179"/>
      <c r="BG32" s="179"/>
      <c r="BH32" s="179"/>
      <c r="BI32" s="179"/>
      <c r="BJ32" s="179"/>
      <c r="BK32" s="179"/>
      <c r="BL32" s="179"/>
      <c r="BM32" s="179"/>
      <c r="BN32" s="179"/>
      <c r="BO32" s="179"/>
      <c r="BP32" s="179"/>
      <c r="BQ32" s="179"/>
      <c r="BR32" s="179"/>
      <c r="BS32" s="179"/>
      <c r="BT32" s="179"/>
      <c r="BU32" s="179"/>
      <c r="BV32" s="179"/>
      <c r="BW32" s="179"/>
      <c r="BX32" s="179"/>
      <c r="BY32" s="179"/>
      <c r="BZ32" s="179"/>
      <c r="CA32" s="179"/>
      <c r="CB32" s="179"/>
      <c r="CC32" s="179"/>
      <c r="CD32" s="179"/>
      <c r="CE32" s="179"/>
      <c r="CF32" s="179"/>
      <c r="CG32" s="179"/>
      <c r="CH32" s="179"/>
      <c r="CI32" s="179"/>
      <c r="CJ32" s="179"/>
      <c r="CK32" s="179"/>
      <c r="CL32" s="179"/>
      <c r="CM32" s="179"/>
      <c r="CN32" s="179"/>
      <c r="CO32" s="179"/>
      <c r="CP32" s="179"/>
      <c r="CQ32" s="179"/>
      <c r="CR32" s="179"/>
      <c r="CS32" s="179"/>
      <c r="CT32" s="179"/>
      <c r="CU32" s="179"/>
      <c r="CV32" s="179"/>
      <c r="CW32" s="179"/>
      <c r="CX32" s="179"/>
      <c r="CY32" s="179"/>
      <c r="CZ32" s="179"/>
      <c r="DA32" s="179"/>
      <c r="DB32" s="179"/>
      <c r="DC32" s="179"/>
      <c r="DD32" s="179"/>
      <c r="DE32" s="179"/>
      <c r="DF32" s="179"/>
      <c r="DG32" s="179"/>
      <c r="DH32" s="179"/>
      <c r="DI32" s="179"/>
      <c r="DJ32" s="179"/>
      <c r="DK32" s="179"/>
      <c r="DL32" s="179"/>
      <c r="DM32" s="179"/>
      <c r="DN32" s="179"/>
      <c r="DO32" s="179"/>
      <c r="DP32" s="179"/>
      <c r="DQ32" s="179"/>
      <c r="DR32" s="179"/>
      <c r="DS32" s="179"/>
      <c r="DT32" s="179"/>
      <c r="DU32" s="179"/>
      <c r="DV32" s="179"/>
      <c r="DW32" s="179"/>
      <c r="DX32" s="179"/>
      <c r="DY32" s="179"/>
      <c r="DZ32" s="179"/>
      <c r="EA32" s="179"/>
      <c r="EB32" s="179"/>
      <c r="EC32" s="179"/>
      <c r="ED32" s="179"/>
      <c r="EE32" s="179"/>
      <c r="EF32" s="179"/>
      <c r="EG32" s="179"/>
      <c r="EH32" s="179"/>
      <c r="EI32" s="179"/>
      <c r="EJ32" s="179"/>
      <c r="EK32" s="179"/>
      <c r="EL32" s="179"/>
      <c r="EM32" s="179"/>
      <c r="EN32" s="179"/>
      <c r="EO32" s="179"/>
      <c r="EP32" s="179"/>
      <c r="EQ32" s="179"/>
      <c r="ER32" s="179"/>
      <c r="ES32" s="179"/>
      <c r="ET32" s="179"/>
      <c r="EU32" s="179"/>
      <c r="EV32" s="179"/>
      <c r="EW32" s="179"/>
      <c r="EX32" s="179"/>
      <c r="EY32" s="179"/>
      <c r="EZ32" s="179"/>
      <c r="FA32" s="179"/>
      <c r="FB32" s="179"/>
      <c r="FC32" s="179"/>
      <c r="FD32" s="179"/>
      <c r="FE32" s="179"/>
      <c r="FF32" s="179"/>
      <c r="FG32" s="179"/>
      <c r="FH32" s="179"/>
      <c r="FI32" s="179"/>
      <c r="FJ32" s="179"/>
      <c r="FK32" s="179"/>
      <c r="FL32" s="179"/>
      <c r="FM32" s="179"/>
      <c r="FN32" s="179"/>
      <c r="FO32" s="179"/>
      <c r="FP32" s="179"/>
      <c r="FQ32" s="179"/>
      <c r="FR32" s="179"/>
      <c r="FS32" s="179"/>
      <c r="FT32" s="179"/>
      <c r="FU32" s="179"/>
      <c r="FV32" s="179"/>
      <c r="FW32" s="179"/>
      <c r="FX32" s="179"/>
      <c r="FY32" s="179"/>
      <c r="FZ32" s="179"/>
      <c r="GA32" s="179"/>
      <c r="GB32" s="179"/>
      <c r="GC32" s="179"/>
      <c r="GD32" s="179"/>
      <c r="GE32" s="179"/>
      <c r="GF32" s="179"/>
      <c r="GG32" s="179"/>
      <c r="GH32" s="179"/>
      <c r="GI32" s="179"/>
      <c r="GJ32" s="179"/>
      <c r="GK32" s="179"/>
      <c r="GL32" s="179"/>
      <c r="GM32" s="179"/>
      <c r="GN32" s="179"/>
      <c r="GO32" s="179"/>
      <c r="GP32" s="179"/>
      <c r="GQ32" s="179"/>
      <c r="GR32" s="179"/>
      <c r="GS32" s="179"/>
      <c r="GT32" s="179"/>
      <c r="GU32" s="179"/>
      <c r="GV32" s="179"/>
      <c r="GW32" s="179"/>
      <c r="GX32" s="179"/>
      <c r="GY32" s="179"/>
      <c r="GZ32" s="179"/>
      <c r="HA32" s="179"/>
      <c r="HB32" s="179"/>
      <c r="HC32" s="179"/>
      <c r="HD32" s="179"/>
      <c r="HE32" s="179"/>
      <c r="HF32" s="179"/>
      <c r="HG32" s="179"/>
      <c r="HH32" s="179"/>
    </row>
    <row r="33" ht="99.95" customHeight="1" spans="1:216">
      <c r="A33" s="163" t="s">
        <v>97</v>
      </c>
      <c r="B33" s="181" t="s">
        <v>98</v>
      </c>
      <c r="C33" s="183" t="s">
        <v>99</v>
      </c>
      <c r="D33" s="181" t="s">
        <v>73</v>
      </c>
      <c r="E33" s="179"/>
      <c r="F33" s="179"/>
      <c r="G33" s="179"/>
      <c r="H33" s="179"/>
      <c r="I33" s="179"/>
      <c r="J33" s="179"/>
      <c r="K33" s="179"/>
      <c r="L33" s="179"/>
      <c r="M33" s="179"/>
      <c r="N33" s="179"/>
      <c r="O33" s="179"/>
      <c r="P33" s="179"/>
      <c r="Q33" s="179"/>
      <c r="R33" s="179"/>
      <c r="S33" s="179"/>
      <c r="T33" s="179"/>
      <c r="U33" s="179"/>
      <c r="V33" s="179"/>
      <c r="W33" s="179"/>
      <c r="X33" s="179"/>
      <c r="Y33" s="179"/>
      <c r="Z33" s="179"/>
      <c r="AA33" s="179"/>
      <c r="AB33" s="179"/>
      <c r="AC33" s="179"/>
      <c r="AD33" s="179"/>
      <c r="AE33" s="179"/>
      <c r="AF33" s="179"/>
      <c r="AG33" s="179"/>
      <c r="AH33" s="179"/>
      <c r="AI33" s="179"/>
      <c r="AJ33" s="179"/>
      <c r="AK33" s="179"/>
      <c r="AL33" s="179"/>
      <c r="AM33" s="179"/>
      <c r="AN33" s="179"/>
      <c r="AO33" s="179"/>
      <c r="AP33" s="179"/>
      <c r="AQ33" s="179"/>
      <c r="AR33" s="179"/>
      <c r="AS33" s="179"/>
      <c r="AT33" s="179"/>
      <c r="AU33" s="179"/>
      <c r="AV33" s="179"/>
      <c r="AW33" s="179"/>
      <c r="AX33" s="179"/>
      <c r="AY33" s="179"/>
      <c r="AZ33" s="179"/>
      <c r="BA33" s="179"/>
      <c r="BB33" s="179"/>
      <c r="BC33" s="179"/>
      <c r="BD33" s="179"/>
      <c r="BE33" s="179"/>
      <c r="BF33" s="179"/>
      <c r="BG33" s="179"/>
      <c r="BH33" s="179"/>
      <c r="BI33" s="179"/>
      <c r="BJ33" s="179"/>
      <c r="BK33" s="179"/>
      <c r="BL33" s="179"/>
      <c r="BM33" s="179"/>
      <c r="BN33" s="179"/>
      <c r="BO33" s="179"/>
      <c r="BP33" s="179"/>
      <c r="BQ33" s="179"/>
      <c r="BR33" s="179"/>
      <c r="BS33" s="179"/>
      <c r="BT33" s="179"/>
      <c r="BU33" s="179"/>
      <c r="BV33" s="179"/>
      <c r="BW33" s="179"/>
      <c r="BX33" s="179"/>
      <c r="BY33" s="179"/>
      <c r="BZ33" s="179"/>
      <c r="CA33" s="179"/>
      <c r="CB33" s="179"/>
      <c r="CC33" s="179"/>
      <c r="CD33" s="179"/>
      <c r="CE33" s="179"/>
      <c r="CF33" s="179"/>
      <c r="CG33" s="179"/>
      <c r="CH33" s="179"/>
      <c r="CI33" s="179"/>
      <c r="CJ33" s="179"/>
      <c r="CK33" s="179"/>
      <c r="CL33" s="179"/>
      <c r="CM33" s="179"/>
      <c r="CN33" s="179"/>
      <c r="CO33" s="179"/>
      <c r="CP33" s="179"/>
      <c r="CQ33" s="179"/>
      <c r="CR33" s="179"/>
      <c r="CS33" s="179"/>
      <c r="CT33" s="179"/>
      <c r="CU33" s="179"/>
      <c r="CV33" s="179"/>
      <c r="CW33" s="179"/>
      <c r="CX33" s="179"/>
      <c r="CY33" s="179"/>
      <c r="CZ33" s="179"/>
      <c r="DA33" s="179"/>
      <c r="DB33" s="179"/>
      <c r="DC33" s="179"/>
      <c r="DD33" s="179"/>
      <c r="DE33" s="179"/>
      <c r="DF33" s="179"/>
      <c r="DG33" s="179"/>
      <c r="DH33" s="179"/>
      <c r="DI33" s="179"/>
      <c r="DJ33" s="179"/>
      <c r="DK33" s="179"/>
      <c r="DL33" s="179"/>
      <c r="DM33" s="179"/>
      <c r="DN33" s="179"/>
      <c r="DO33" s="179"/>
      <c r="DP33" s="179"/>
      <c r="DQ33" s="179"/>
      <c r="DR33" s="179"/>
      <c r="DS33" s="179"/>
      <c r="DT33" s="179"/>
      <c r="DU33" s="179"/>
      <c r="DV33" s="179"/>
      <c r="DW33" s="179"/>
      <c r="DX33" s="179"/>
      <c r="DY33" s="179"/>
      <c r="DZ33" s="179"/>
      <c r="EA33" s="179"/>
      <c r="EB33" s="179"/>
      <c r="EC33" s="179"/>
      <c r="ED33" s="179"/>
      <c r="EE33" s="179"/>
      <c r="EF33" s="179"/>
      <c r="EG33" s="179"/>
      <c r="EH33" s="179"/>
      <c r="EI33" s="179"/>
      <c r="EJ33" s="179"/>
      <c r="EK33" s="179"/>
      <c r="EL33" s="179"/>
      <c r="EM33" s="179"/>
      <c r="EN33" s="179"/>
      <c r="EO33" s="179"/>
      <c r="EP33" s="179"/>
      <c r="EQ33" s="179"/>
      <c r="ER33" s="179"/>
      <c r="ES33" s="179"/>
      <c r="ET33" s="179"/>
      <c r="EU33" s="179"/>
      <c r="EV33" s="179"/>
      <c r="EW33" s="179"/>
      <c r="EX33" s="179"/>
      <c r="EY33" s="179"/>
      <c r="EZ33" s="179"/>
      <c r="FA33" s="179"/>
      <c r="FB33" s="179"/>
      <c r="FC33" s="179"/>
      <c r="FD33" s="179"/>
      <c r="FE33" s="179"/>
      <c r="FF33" s="179"/>
      <c r="FG33" s="179"/>
      <c r="FH33" s="179"/>
      <c r="FI33" s="179"/>
      <c r="FJ33" s="179"/>
      <c r="FK33" s="179"/>
      <c r="FL33" s="179"/>
      <c r="FM33" s="179"/>
      <c r="FN33" s="179"/>
      <c r="FO33" s="179"/>
      <c r="FP33" s="179"/>
      <c r="FQ33" s="179"/>
      <c r="FR33" s="179"/>
      <c r="FS33" s="179"/>
      <c r="FT33" s="179"/>
      <c r="FU33" s="179"/>
      <c r="FV33" s="179"/>
      <c r="FW33" s="179"/>
      <c r="FX33" s="179"/>
      <c r="FY33" s="179"/>
      <c r="FZ33" s="179"/>
      <c r="GA33" s="179"/>
      <c r="GB33" s="179"/>
      <c r="GC33" s="179"/>
      <c r="GD33" s="179"/>
      <c r="GE33" s="179"/>
      <c r="GF33" s="179"/>
      <c r="GG33" s="179"/>
      <c r="GH33" s="179"/>
      <c r="GI33" s="179"/>
      <c r="GJ33" s="179"/>
      <c r="GK33" s="179"/>
      <c r="GL33" s="179"/>
      <c r="GM33" s="179"/>
      <c r="GN33" s="179"/>
      <c r="GO33" s="179"/>
      <c r="GP33" s="179"/>
      <c r="GQ33" s="179"/>
      <c r="GR33" s="179"/>
      <c r="GS33" s="179"/>
      <c r="GT33" s="179"/>
      <c r="GU33" s="179"/>
      <c r="GV33" s="179"/>
      <c r="GW33" s="179"/>
      <c r="GX33" s="179"/>
      <c r="GY33" s="179"/>
      <c r="GZ33" s="179"/>
      <c r="HA33" s="179"/>
      <c r="HB33" s="179"/>
      <c r="HC33" s="179"/>
      <c r="HD33" s="179"/>
      <c r="HE33" s="179"/>
      <c r="HF33" s="179"/>
      <c r="HG33" s="179"/>
      <c r="HH33" s="179"/>
    </row>
    <row r="34" ht="99.95" customHeight="1" spans="1:4">
      <c r="A34" s="163" t="s">
        <v>100</v>
      </c>
      <c r="B34" s="181" t="s">
        <v>101</v>
      </c>
      <c r="C34" s="183" t="s">
        <v>102</v>
      </c>
      <c r="D34" s="181" t="s">
        <v>103</v>
      </c>
    </row>
    <row r="35" ht="99.95" customHeight="1" spans="1:4">
      <c r="A35" s="163" t="s">
        <v>104</v>
      </c>
      <c r="B35" s="179" t="s">
        <v>105</v>
      </c>
      <c r="C35" s="183" t="s">
        <v>106</v>
      </c>
      <c r="D35" s="179" t="s">
        <v>107</v>
      </c>
    </row>
    <row r="36" ht="185.1" customHeight="1" spans="1:216">
      <c r="A36" s="167" t="s">
        <v>108</v>
      </c>
      <c r="B36" s="179" t="s">
        <v>109</v>
      </c>
      <c r="C36" s="183" t="s">
        <v>110</v>
      </c>
      <c r="D36" s="179" t="s">
        <v>69</v>
      </c>
      <c r="G36" s="179"/>
      <c r="H36" s="179"/>
      <c r="I36" s="179"/>
      <c r="J36" s="179"/>
      <c r="K36" s="179"/>
      <c r="L36" s="179"/>
      <c r="M36" s="179"/>
      <c r="N36" s="179"/>
      <c r="O36" s="179"/>
      <c r="P36" s="179"/>
      <c r="Q36" s="179"/>
      <c r="R36" s="179"/>
      <c r="S36" s="179"/>
      <c r="T36" s="179"/>
      <c r="U36" s="179"/>
      <c r="V36" s="179"/>
      <c r="W36" s="179"/>
      <c r="X36" s="179"/>
      <c r="Y36" s="179"/>
      <c r="Z36" s="179"/>
      <c r="AA36" s="179"/>
      <c r="AB36" s="179"/>
      <c r="AC36" s="179"/>
      <c r="AD36" s="179"/>
      <c r="AE36" s="179"/>
      <c r="AF36" s="179"/>
      <c r="AG36" s="179"/>
      <c r="AH36" s="179"/>
      <c r="AI36" s="179"/>
      <c r="AJ36" s="179"/>
      <c r="AK36" s="179"/>
      <c r="AL36" s="179"/>
      <c r="AM36" s="179"/>
      <c r="AN36" s="179"/>
      <c r="AO36" s="179"/>
      <c r="AP36" s="179"/>
      <c r="AQ36" s="179"/>
      <c r="AR36" s="179"/>
      <c r="AS36" s="179"/>
      <c r="AT36" s="179"/>
      <c r="AU36" s="179"/>
      <c r="AV36" s="179"/>
      <c r="AW36" s="179"/>
      <c r="AX36" s="179"/>
      <c r="AY36" s="179"/>
      <c r="AZ36" s="179"/>
      <c r="BA36" s="179"/>
      <c r="BB36" s="179"/>
      <c r="BC36" s="179"/>
      <c r="BD36" s="179"/>
      <c r="BE36" s="179"/>
      <c r="BF36" s="179"/>
      <c r="BG36" s="179"/>
      <c r="BH36" s="179"/>
      <c r="BI36" s="179"/>
      <c r="BJ36" s="179"/>
      <c r="BK36" s="179"/>
      <c r="BL36" s="179"/>
      <c r="BM36" s="179"/>
      <c r="BN36" s="179"/>
      <c r="BO36" s="179"/>
      <c r="BP36" s="179"/>
      <c r="BQ36" s="179"/>
      <c r="BR36" s="179"/>
      <c r="BS36" s="179"/>
      <c r="BT36" s="179"/>
      <c r="BU36" s="179"/>
      <c r="BV36" s="179"/>
      <c r="BW36" s="179"/>
      <c r="BX36" s="179"/>
      <c r="BY36" s="179"/>
      <c r="BZ36" s="179"/>
      <c r="CA36" s="179"/>
      <c r="CB36" s="179"/>
      <c r="CC36" s="179"/>
      <c r="CD36" s="179"/>
      <c r="CE36" s="179"/>
      <c r="CF36" s="179"/>
      <c r="CG36" s="179"/>
      <c r="CH36" s="179"/>
      <c r="CI36" s="179"/>
      <c r="CJ36" s="179"/>
      <c r="CK36" s="179"/>
      <c r="CL36" s="179"/>
      <c r="CM36" s="179"/>
      <c r="CN36" s="179"/>
      <c r="CO36" s="179"/>
      <c r="CP36" s="179"/>
      <c r="CQ36" s="179"/>
      <c r="CR36" s="179"/>
      <c r="CS36" s="179"/>
      <c r="CT36" s="179"/>
      <c r="CU36" s="179"/>
      <c r="CV36" s="179"/>
      <c r="CW36" s="179"/>
      <c r="CX36" s="179"/>
      <c r="CY36" s="179"/>
      <c r="CZ36" s="179"/>
      <c r="DA36" s="179"/>
      <c r="DB36" s="179"/>
      <c r="DC36" s="179"/>
      <c r="DD36" s="179"/>
      <c r="DE36" s="179"/>
      <c r="DF36" s="179"/>
      <c r="DG36" s="179"/>
      <c r="DH36" s="179"/>
      <c r="DI36" s="179"/>
      <c r="DJ36" s="179"/>
      <c r="DK36" s="179"/>
      <c r="DL36" s="179"/>
      <c r="DM36" s="179"/>
      <c r="DN36" s="179"/>
      <c r="DO36" s="179"/>
      <c r="DP36" s="179"/>
      <c r="DQ36" s="179"/>
      <c r="DR36" s="179"/>
      <c r="DS36" s="179"/>
      <c r="DT36" s="179"/>
      <c r="DU36" s="179"/>
      <c r="DV36" s="179"/>
      <c r="DW36" s="179"/>
      <c r="DX36" s="179"/>
      <c r="DY36" s="179"/>
      <c r="DZ36" s="179"/>
      <c r="EA36" s="179"/>
      <c r="EB36" s="179"/>
      <c r="EC36" s="179"/>
      <c r="ED36" s="179"/>
      <c r="EE36" s="179"/>
      <c r="EF36" s="179"/>
      <c r="EG36" s="179"/>
      <c r="EH36" s="179"/>
      <c r="EI36" s="179"/>
      <c r="EJ36" s="179"/>
      <c r="EK36" s="179"/>
      <c r="EL36" s="179"/>
      <c r="EM36" s="179"/>
      <c r="EN36" s="179"/>
      <c r="EO36" s="179"/>
      <c r="EP36" s="179"/>
      <c r="EQ36" s="179"/>
      <c r="ER36" s="179"/>
      <c r="ES36" s="179"/>
      <c r="ET36" s="179"/>
      <c r="EU36" s="179"/>
      <c r="EV36" s="179"/>
      <c r="EW36" s="179"/>
      <c r="EX36" s="179"/>
      <c r="EY36" s="179"/>
      <c r="EZ36" s="179"/>
      <c r="FA36" s="179"/>
      <c r="FB36" s="179"/>
      <c r="FC36" s="179"/>
      <c r="FD36" s="179"/>
      <c r="FE36" s="179"/>
      <c r="FF36" s="179"/>
      <c r="FG36" s="179"/>
      <c r="FH36" s="179"/>
      <c r="FI36" s="179"/>
      <c r="FJ36" s="179"/>
      <c r="FK36" s="179"/>
      <c r="FL36" s="179"/>
      <c r="FM36" s="179"/>
      <c r="FN36" s="179"/>
      <c r="FO36" s="179"/>
      <c r="FP36" s="179"/>
      <c r="FQ36" s="179"/>
      <c r="FR36" s="179"/>
      <c r="FS36" s="179"/>
      <c r="FT36" s="179"/>
      <c r="FU36" s="179"/>
      <c r="FV36" s="179"/>
      <c r="FW36" s="179"/>
      <c r="FX36" s="179"/>
      <c r="FY36" s="179"/>
      <c r="FZ36" s="179"/>
      <c r="GA36" s="179"/>
      <c r="GB36" s="179"/>
      <c r="GC36" s="179"/>
      <c r="GD36" s="179"/>
      <c r="GE36" s="179"/>
      <c r="GF36" s="179"/>
      <c r="GG36" s="179"/>
      <c r="GH36" s="179"/>
      <c r="GI36" s="179"/>
      <c r="GJ36" s="179"/>
      <c r="GK36" s="179"/>
      <c r="GL36" s="179"/>
      <c r="GM36" s="179"/>
      <c r="GN36" s="179"/>
      <c r="GO36" s="179"/>
      <c r="GP36" s="179"/>
      <c r="GQ36" s="179"/>
      <c r="GR36" s="179"/>
      <c r="GS36" s="179"/>
      <c r="GT36" s="179"/>
      <c r="GU36" s="179"/>
      <c r="GV36" s="179"/>
      <c r="GW36" s="179"/>
      <c r="GX36" s="179"/>
      <c r="GY36" s="179"/>
      <c r="GZ36" s="179"/>
      <c r="HA36" s="179"/>
      <c r="HB36" s="179"/>
      <c r="HC36" s="179"/>
      <c r="HD36" s="179"/>
      <c r="HE36" s="179"/>
      <c r="HF36" s="179"/>
      <c r="HG36" s="179"/>
      <c r="HH36" s="179"/>
    </row>
    <row r="37" ht="99.95" customHeight="1" spans="1:216">
      <c r="A37" s="163" t="s">
        <v>111</v>
      </c>
      <c r="B37" s="179" t="s">
        <v>112</v>
      </c>
      <c r="C37" s="183" t="s">
        <v>113</v>
      </c>
      <c r="D37" s="179" t="s">
        <v>17</v>
      </c>
      <c r="E37" s="179"/>
      <c r="F37" s="179"/>
      <c r="G37" s="179"/>
      <c r="H37" s="179"/>
      <c r="I37" s="179"/>
      <c r="J37" s="179"/>
      <c r="K37" s="179"/>
      <c r="L37" s="179"/>
      <c r="M37" s="179"/>
      <c r="N37" s="179"/>
      <c r="O37" s="179"/>
      <c r="P37" s="179"/>
      <c r="Q37" s="179"/>
      <c r="R37" s="179"/>
      <c r="S37" s="179"/>
      <c r="T37" s="179"/>
      <c r="U37" s="179"/>
      <c r="V37" s="179"/>
      <c r="W37" s="179"/>
      <c r="X37" s="179"/>
      <c r="Y37" s="179"/>
      <c r="Z37" s="179"/>
      <c r="AA37" s="179"/>
      <c r="AB37" s="179"/>
      <c r="AC37" s="179"/>
      <c r="AD37" s="179"/>
      <c r="AE37" s="179"/>
      <c r="AF37" s="179"/>
      <c r="AG37" s="179"/>
      <c r="AH37" s="179"/>
      <c r="AI37" s="179"/>
      <c r="AJ37" s="179"/>
      <c r="AK37" s="179"/>
      <c r="AL37" s="179"/>
      <c r="AM37" s="179"/>
      <c r="AN37" s="179"/>
      <c r="AO37" s="179"/>
      <c r="AP37" s="179"/>
      <c r="AQ37" s="179"/>
      <c r="AR37" s="179"/>
      <c r="AS37" s="179"/>
      <c r="AT37" s="179"/>
      <c r="AU37" s="179"/>
      <c r="AV37" s="179"/>
      <c r="AW37" s="179"/>
      <c r="AX37" s="179"/>
      <c r="AY37" s="179"/>
      <c r="AZ37" s="179"/>
      <c r="BA37" s="179"/>
      <c r="BB37" s="179"/>
      <c r="BC37" s="179"/>
      <c r="BD37" s="179"/>
      <c r="BE37" s="179"/>
      <c r="BF37" s="179"/>
      <c r="BG37" s="179"/>
      <c r="BH37" s="179"/>
      <c r="BI37" s="179"/>
      <c r="BJ37" s="179"/>
      <c r="BK37" s="179"/>
      <c r="BL37" s="179"/>
      <c r="BM37" s="179"/>
      <c r="BN37" s="179"/>
      <c r="BO37" s="179"/>
      <c r="BP37" s="179"/>
      <c r="BQ37" s="179"/>
      <c r="BR37" s="179"/>
      <c r="BS37" s="179"/>
      <c r="BT37" s="179"/>
      <c r="BU37" s="179"/>
      <c r="BV37" s="179"/>
      <c r="BW37" s="179"/>
      <c r="BX37" s="179"/>
      <c r="BY37" s="179"/>
      <c r="BZ37" s="179"/>
      <c r="CA37" s="179"/>
      <c r="CB37" s="179"/>
      <c r="CC37" s="179"/>
      <c r="CD37" s="179"/>
      <c r="CE37" s="179"/>
      <c r="CF37" s="179"/>
      <c r="CG37" s="179"/>
      <c r="CH37" s="179"/>
      <c r="CI37" s="179"/>
      <c r="CJ37" s="179"/>
      <c r="CK37" s="179"/>
      <c r="CL37" s="179"/>
      <c r="CM37" s="179"/>
      <c r="CN37" s="179"/>
      <c r="CO37" s="179"/>
      <c r="CP37" s="179"/>
      <c r="CQ37" s="179"/>
      <c r="CR37" s="179"/>
      <c r="CS37" s="179"/>
      <c r="CT37" s="179"/>
      <c r="CU37" s="179"/>
      <c r="CV37" s="179"/>
      <c r="CW37" s="179"/>
      <c r="CX37" s="179"/>
      <c r="CY37" s="179"/>
      <c r="CZ37" s="179"/>
      <c r="DA37" s="179"/>
      <c r="DB37" s="179"/>
      <c r="DC37" s="179"/>
      <c r="DD37" s="179"/>
      <c r="DE37" s="179"/>
      <c r="DF37" s="179"/>
      <c r="DG37" s="179"/>
      <c r="DH37" s="179"/>
      <c r="DI37" s="179"/>
      <c r="DJ37" s="179"/>
      <c r="DK37" s="179"/>
      <c r="DL37" s="179"/>
      <c r="DM37" s="179"/>
      <c r="DN37" s="179"/>
      <c r="DO37" s="179"/>
      <c r="DP37" s="179"/>
      <c r="DQ37" s="179"/>
      <c r="DR37" s="179"/>
      <c r="DS37" s="179"/>
      <c r="DT37" s="179"/>
      <c r="DU37" s="179"/>
      <c r="DV37" s="179"/>
      <c r="DW37" s="179"/>
      <c r="DX37" s="179"/>
      <c r="DY37" s="179"/>
      <c r="DZ37" s="179"/>
      <c r="EA37" s="179"/>
      <c r="EB37" s="179"/>
      <c r="EC37" s="179"/>
      <c r="ED37" s="179"/>
      <c r="EE37" s="179"/>
      <c r="EF37" s="179"/>
      <c r="EG37" s="179"/>
      <c r="EH37" s="179"/>
      <c r="EI37" s="179"/>
      <c r="EJ37" s="179"/>
      <c r="EK37" s="179"/>
      <c r="EL37" s="179"/>
      <c r="EM37" s="179"/>
      <c r="EN37" s="179"/>
      <c r="EO37" s="179"/>
      <c r="EP37" s="179"/>
      <c r="EQ37" s="179"/>
      <c r="ER37" s="179"/>
      <c r="ES37" s="179"/>
      <c r="ET37" s="179"/>
      <c r="EU37" s="179"/>
      <c r="EV37" s="179"/>
      <c r="EW37" s="179"/>
      <c r="EX37" s="179"/>
      <c r="EY37" s="179"/>
      <c r="EZ37" s="179"/>
      <c r="FA37" s="179"/>
      <c r="FB37" s="179"/>
      <c r="FC37" s="179"/>
      <c r="FD37" s="179"/>
      <c r="FE37" s="179"/>
      <c r="FF37" s="179"/>
      <c r="FG37" s="179"/>
      <c r="FH37" s="179"/>
      <c r="FI37" s="179"/>
      <c r="FJ37" s="179"/>
      <c r="FK37" s="179"/>
      <c r="FL37" s="179"/>
      <c r="FM37" s="179"/>
      <c r="FN37" s="179"/>
      <c r="FO37" s="179"/>
      <c r="FP37" s="179"/>
      <c r="FQ37" s="179"/>
      <c r="FR37" s="179"/>
      <c r="FS37" s="179"/>
      <c r="FT37" s="179"/>
      <c r="FU37" s="179"/>
      <c r="FV37" s="179"/>
      <c r="FW37" s="179"/>
      <c r="FX37" s="179"/>
      <c r="FY37" s="179"/>
      <c r="FZ37" s="179"/>
      <c r="GA37" s="179"/>
      <c r="GB37" s="179"/>
      <c r="GC37" s="179"/>
      <c r="GD37" s="179"/>
      <c r="GE37" s="179"/>
      <c r="GF37" s="179"/>
      <c r="GG37" s="179"/>
      <c r="GH37" s="179"/>
      <c r="GI37" s="179"/>
      <c r="GJ37" s="179"/>
      <c r="GK37" s="179"/>
      <c r="GL37" s="179"/>
      <c r="GM37" s="179"/>
      <c r="GN37" s="179"/>
      <c r="GO37" s="179"/>
      <c r="GP37" s="179"/>
      <c r="GQ37" s="179"/>
      <c r="GR37" s="179"/>
      <c r="GS37" s="179"/>
      <c r="GT37" s="179"/>
      <c r="GU37" s="179"/>
      <c r="GV37" s="179"/>
      <c r="GW37" s="179"/>
      <c r="GX37" s="179"/>
      <c r="GY37" s="179"/>
      <c r="GZ37" s="179"/>
      <c r="HA37" s="179"/>
      <c r="HB37" s="179"/>
      <c r="HC37" s="179"/>
      <c r="HD37" s="179"/>
      <c r="HE37" s="179"/>
      <c r="HF37" s="179"/>
      <c r="HG37" s="179"/>
      <c r="HH37" s="179"/>
    </row>
    <row r="38" ht="99.95" customHeight="1" spans="1:216">
      <c r="A38" s="163" t="s">
        <v>114</v>
      </c>
      <c r="B38" s="112" t="s">
        <v>115</v>
      </c>
      <c r="C38" s="183" t="s">
        <v>116</v>
      </c>
      <c r="D38" s="112" t="s">
        <v>117</v>
      </c>
      <c r="E38" s="179"/>
      <c r="F38" s="179"/>
      <c r="G38" s="179"/>
      <c r="H38" s="179"/>
      <c r="I38" s="179"/>
      <c r="J38" s="179"/>
      <c r="K38" s="179"/>
      <c r="L38" s="179"/>
      <c r="M38" s="179"/>
      <c r="N38" s="179"/>
      <c r="O38" s="179"/>
      <c r="P38" s="179"/>
      <c r="Q38" s="179"/>
      <c r="R38" s="179"/>
      <c r="S38" s="179"/>
      <c r="T38" s="179"/>
      <c r="U38" s="179"/>
      <c r="V38" s="179"/>
      <c r="W38" s="179"/>
      <c r="X38" s="179"/>
      <c r="Y38" s="179"/>
      <c r="Z38" s="179"/>
      <c r="AA38" s="179"/>
      <c r="AB38" s="179"/>
      <c r="AC38" s="179"/>
      <c r="AD38" s="179"/>
      <c r="AE38" s="179"/>
      <c r="AF38" s="179"/>
      <c r="AG38" s="179"/>
      <c r="AH38" s="179"/>
      <c r="AI38" s="179"/>
      <c r="AJ38" s="179"/>
      <c r="AK38" s="179"/>
      <c r="AL38" s="179"/>
      <c r="AM38" s="179"/>
      <c r="AN38" s="179"/>
      <c r="AO38" s="179"/>
      <c r="AP38" s="179"/>
      <c r="AQ38" s="179"/>
      <c r="AR38" s="179"/>
      <c r="AS38" s="179"/>
      <c r="AT38" s="179"/>
      <c r="AU38" s="179"/>
      <c r="AV38" s="179"/>
      <c r="AW38" s="179"/>
      <c r="AX38" s="179"/>
      <c r="AY38" s="179"/>
      <c r="AZ38" s="179"/>
      <c r="BA38" s="179"/>
      <c r="BB38" s="179"/>
      <c r="BC38" s="179"/>
      <c r="BD38" s="179"/>
      <c r="BE38" s="179"/>
      <c r="BF38" s="179"/>
      <c r="BG38" s="179"/>
      <c r="BH38" s="179"/>
      <c r="BI38" s="179"/>
      <c r="BJ38" s="179"/>
      <c r="BK38" s="179"/>
      <c r="BL38" s="179"/>
      <c r="BM38" s="179"/>
      <c r="BN38" s="179"/>
      <c r="BO38" s="179"/>
      <c r="BP38" s="179"/>
      <c r="BQ38" s="179"/>
      <c r="BR38" s="179"/>
      <c r="BS38" s="179"/>
      <c r="BT38" s="179"/>
      <c r="BU38" s="179"/>
      <c r="BV38" s="179"/>
      <c r="BW38" s="179"/>
      <c r="BX38" s="179"/>
      <c r="BY38" s="179"/>
      <c r="BZ38" s="179"/>
      <c r="CA38" s="179"/>
      <c r="CB38" s="179"/>
      <c r="CC38" s="179"/>
      <c r="CD38" s="179"/>
      <c r="CE38" s="179"/>
      <c r="CF38" s="179"/>
      <c r="CG38" s="179"/>
      <c r="CH38" s="179"/>
      <c r="CI38" s="179"/>
      <c r="CJ38" s="179"/>
      <c r="CK38" s="179"/>
      <c r="CL38" s="179"/>
      <c r="CM38" s="179"/>
      <c r="CN38" s="179"/>
      <c r="CO38" s="179"/>
      <c r="CP38" s="179"/>
      <c r="CQ38" s="179"/>
      <c r="CR38" s="179"/>
      <c r="CS38" s="179"/>
      <c r="CT38" s="179"/>
      <c r="CU38" s="179"/>
      <c r="CV38" s="179"/>
      <c r="CW38" s="179"/>
      <c r="CX38" s="179"/>
      <c r="CY38" s="179"/>
      <c r="CZ38" s="179"/>
      <c r="DA38" s="179"/>
      <c r="DB38" s="179"/>
      <c r="DC38" s="179"/>
      <c r="DD38" s="179"/>
      <c r="DE38" s="179"/>
      <c r="DF38" s="179"/>
      <c r="DG38" s="179"/>
      <c r="DH38" s="179"/>
      <c r="DI38" s="179"/>
      <c r="DJ38" s="179"/>
      <c r="DK38" s="179"/>
      <c r="DL38" s="179"/>
      <c r="DM38" s="179"/>
      <c r="DN38" s="179"/>
      <c r="DO38" s="179"/>
      <c r="DP38" s="179"/>
      <c r="DQ38" s="179"/>
      <c r="DR38" s="179"/>
      <c r="DS38" s="179"/>
      <c r="DT38" s="179"/>
      <c r="DU38" s="179"/>
      <c r="DV38" s="179"/>
      <c r="DW38" s="179"/>
      <c r="DX38" s="179"/>
      <c r="DY38" s="179"/>
      <c r="DZ38" s="179"/>
      <c r="EA38" s="179"/>
      <c r="EB38" s="179"/>
      <c r="EC38" s="179"/>
      <c r="ED38" s="179"/>
      <c r="EE38" s="179"/>
      <c r="EF38" s="179"/>
      <c r="EG38" s="179"/>
      <c r="EH38" s="179"/>
      <c r="EI38" s="179"/>
      <c r="EJ38" s="179"/>
      <c r="EK38" s="179"/>
      <c r="EL38" s="179"/>
      <c r="EM38" s="179"/>
      <c r="EN38" s="179"/>
      <c r="EO38" s="179"/>
      <c r="EP38" s="179"/>
      <c r="EQ38" s="179"/>
      <c r="ER38" s="179"/>
      <c r="ES38" s="179"/>
      <c r="ET38" s="179"/>
      <c r="EU38" s="179"/>
      <c r="EV38" s="179"/>
      <c r="EW38" s="179"/>
      <c r="EX38" s="179"/>
      <c r="EY38" s="179"/>
      <c r="EZ38" s="179"/>
      <c r="FA38" s="179"/>
      <c r="FB38" s="179"/>
      <c r="FC38" s="179"/>
      <c r="FD38" s="179"/>
      <c r="FE38" s="179"/>
      <c r="FF38" s="179"/>
      <c r="FG38" s="179"/>
      <c r="FH38" s="179"/>
      <c r="FI38" s="179"/>
      <c r="FJ38" s="179"/>
      <c r="FK38" s="179"/>
      <c r="FL38" s="179"/>
      <c r="FM38" s="179"/>
      <c r="FN38" s="179"/>
      <c r="FO38" s="179"/>
      <c r="FP38" s="179"/>
      <c r="FQ38" s="179"/>
      <c r="FR38" s="179"/>
      <c r="FS38" s="179"/>
      <c r="FT38" s="179"/>
      <c r="FU38" s="179"/>
      <c r="FV38" s="179"/>
      <c r="FW38" s="179"/>
      <c r="FX38" s="179"/>
      <c r="FY38" s="179"/>
      <c r="FZ38" s="179"/>
      <c r="GA38" s="179"/>
      <c r="GB38" s="179"/>
      <c r="GC38" s="179"/>
      <c r="GD38" s="179"/>
      <c r="GE38" s="179"/>
      <c r="GF38" s="179"/>
      <c r="GG38" s="179"/>
      <c r="GH38" s="179"/>
      <c r="GI38" s="179"/>
      <c r="GJ38" s="179"/>
      <c r="GK38" s="179"/>
      <c r="GL38" s="179"/>
      <c r="GM38" s="179"/>
      <c r="GN38" s="179"/>
      <c r="GO38" s="179"/>
      <c r="GP38" s="179"/>
      <c r="GQ38" s="179"/>
      <c r="GR38" s="179"/>
      <c r="GS38" s="179"/>
      <c r="GT38" s="179"/>
      <c r="GU38" s="179"/>
      <c r="GV38" s="179"/>
      <c r="GW38" s="179"/>
      <c r="GX38" s="179"/>
      <c r="GY38" s="179"/>
      <c r="GZ38" s="179"/>
      <c r="HA38" s="179"/>
      <c r="HB38" s="179"/>
      <c r="HC38" s="179"/>
      <c r="HD38" s="179"/>
      <c r="HE38" s="179"/>
      <c r="HF38" s="179"/>
      <c r="HG38" s="179"/>
      <c r="HH38" s="179"/>
    </row>
    <row r="39" ht="99.95" customHeight="1" spans="1:216">
      <c r="A39" s="163" t="s">
        <v>118</v>
      </c>
      <c r="B39" s="181" t="s">
        <v>119</v>
      </c>
      <c r="C39" s="183" t="s">
        <v>120</v>
      </c>
      <c r="D39" s="181" t="s">
        <v>121</v>
      </c>
      <c r="E39" s="179"/>
      <c r="F39" s="179"/>
      <c r="G39" s="179"/>
      <c r="H39" s="179"/>
      <c r="I39" s="179"/>
      <c r="J39" s="179"/>
      <c r="K39" s="179"/>
      <c r="L39" s="179"/>
      <c r="M39" s="179"/>
      <c r="N39" s="179"/>
      <c r="O39" s="179"/>
      <c r="P39" s="179"/>
      <c r="Q39" s="179"/>
      <c r="R39" s="179"/>
      <c r="S39" s="179"/>
      <c r="T39" s="179"/>
      <c r="U39" s="179"/>
      <c r="V39" s="179"/>
      <c r="W39" s="179"/>
      <c r="X39" s="179"/>
      <c r="Y39" s="179"/>
      <c r="Z39" s="179"/>
      <c r="AA39" s="179"/>
      <c r="AB39" s="179"/>
      <c r="AC39" s="179"/>
      <c r="AD39" s="179"/>
      <c r="AE39" s="179"/>
      <c r="AF39" s="179"/>
      <c r="AG39" s="179"/>
      <c r="AH39" s="179"/>
      <c r="AI39" s="179"/>
      <c r="AJ39" s="179"/>
      <c r="AK39" s="179"/>
      <c r="AL39" s="179"/>
      <c r="AM39" s="179"/>
      <c r="AN39" s="179"/>
      <c r="AO39" s="179"/>
      <c r="AP39" s="179"/>
      <c r="AQ39" s="179"/>
      <c r="AR39" s="179"/>
      <c r="AS39" s="179"/>
      <c r="AT39" s="179"/>
      <c r="AU39" s="179"/>
      <c r="AV39" s="179"/>
      <c r="AW39" s="179"/>
      <c r="AX39" s="179"/>
      <c r="AY39" s="179"/>
      <c r="AZ39" s="179"/>
      <c r="BA39" s="179"/>
      <c r="BB39" s="179"/>
      <c r="BC39" s="179"/>
      <c r="BD39" s="179"/>
      <c r="BE39" s="179"/>
      <c r="BF39" s="179"/>
      <c r="BG39" s="179"/>
      <c r="BH39" s="179"/>
      <c r="BI39" s="179"/>
      <c r="BJ39" s="179"/>
      <c r="BK39" s="179"/>
      <c r="BL39" s="179"/>
      <c r="BM39" s="179"/>
      <c r="BN39" s="179"/>
      <c r="BO39" s="179"/>
      <c r="BP39" s="179"/>
      <c r="BQ39" s="179"/>
      <c r="BR39" s="179"/>
      <c r="BS39" s="179"/>
      <c r="BT39" s="179"/>
      <c r="BU39" s="179"/>
      <c r="BV39" s="179"/>
      <c r="BW39" s="179"/>
      <c r="BX39" s="179"/>
      <c r="BY39" s="179"/>
      <c r="BZ39" s="179"/>
      <c r="CA39" s="179"/>
      <c r="CB39" s="179"/>
      <c r="CC39" s="179"/>
      <c r="CD39" s="179"/>
      <c r="CE39" s="179"/>
      <c r="CF39" s="179"/>
      <c r="CG39" s="179"/>
      <c r="CH39" s="179"/>
      <c r="CI39" s="179"/>
      <c r="CJ39" s="179"/>
      <c r="CK39" s="179"/>
      <c r="CL39" s="179"/>
      <c r="CM39" s="179"/>
      <c r="CN39" s="179"/>
      <c r="CO39" s="179"/>
      <c r="CP39" s="179"/>
      <c r="CQ39" s="179"/>
      <c r="CR39" s="179"/>
      <c r="CS39" s="179"/>
      <c r="CT39" s="179"/>
      <c r="CU39" s="179"/>
      <c r="CV39" s="179"/>
      <c r="CW39" s="179"/>
      <c r="CX39" s="179"/>
      <c r="CY39" s="179"/>
      <c r="CZ39" s="179"/>
      <c r="DA39" s="179"/>
      <c r="DB39" s="179"/>
      <c r="DC39" s="179"/>
      <c r="DD39" s="179"/>
      <c r="DE39" s="179"/>
      <c r="DF39" s="179"/>
      <c r="DG39" s="179"/>
      <c r="DH39" s="179"/>
      <c r="DI39" s="179"/>
      <c r="DJ39" s="179"/>
      <c r="DK39" s="179"/>
      <c r="DL39" s="179"/>
      <c r="DM39" s="179"/>
      <c r="DN39" s="179"/>
      <c r="DO39" s="179"/>
      <c r="DP39" s="179"/>
      <c r="DQ39" s="179"/>
      <c r="DR39" s="179"/>
      <c r="DS39" s="179"/>
      <c r="DT39" s="179"/>
      <c r="DU39" s="179"/>
      <c r="DV39" s="179"/>
      <c r="DW39" s="179"/>
      <c r="DX39" s="179"/>
      <c r="DY39" s="179"/>
      <c r="DZ39" s="179"/>
      <c r="EA39" s="179"/>
      <c r="EB39" s="179"/>
      <c r="EC39" s="179"/>
      <c r="ED39" s="179"/>
      <c r="EE39" s="179"/>
      <c r="EF39" s="179"/>
      <c r="EG39" s="179"/>
      <c r="EH39" s="179"/>
      <c r="EI39" s="179"/>
      <c r="EJ39" s="179"/>
      <c r="EK39" s="179"/>
      <c r="EL39" s="179"/>
      <c r="EM39" s="179"/>
      <c r="EN39" s="179"/>
      <c r="EO39" s="179"/>
      <c r="EP39" s="179"/>
      <c r="EQ39" s="179"/>
      <c r="ER39" s="179"/>
      <c r="ES39" s="179"/>
      <c r="ET39" s="179"/>
      <c r="EU39" s="179"/>
      <c r="EV39" s="179"/>
      <c r="EW39" s="179"/>
      <c r="EX39" s="179"/>
      <c r="EY39" s="179"/>
      <c r="EZ39" s="179"/>
      <c r="FA39" s="179"/>
      <c r="FB39" s="179"/>
      <c r="FC39" s="179"/>
      <c r="FD39" s="179"/>
      <c r="FE39" s="179"/>
      <c r="FF39" s="179"/>
      <c r="FG39" s="179"/>
      <c r="FH39" s="179"/>
      <c r="FI39" s="179"/>
      <c r="FJ39" s="179"/>
      <c r="FK39" s="179"/>
      <c r="FL39" s="179"/>
      <c r="FM39" s="179"/>
      <c r="FN39" s="179"/>
      <c r="FO39" s="179"/>
      <c r="FP39" s="179"/>
      <c r="FQ39" s="179"/>
      <c r="FR39" s="179"/>
      <c r="FS39" s="179"/>
      <c r="FT39" s="179"/>
      <c r="FU39" s="179"/>
      <c r="FV39" s="179"/>
      <c r="FW39" s="179"/>
      <c r="FX39" s="179"/>
      <c r="FY39" s="179"/>
      <c r="FZ39" s="179"/>
      <c r="GA39" s="179"/>
      <c r="GB39" s="179"/>
      <c r="GC39" s="179"/>
      <c r="GD39" s="179"/>
      <c r="GE39" s="179"/>
      <c r="GF39" s="179"/>
      <c r="GG39" s="179"/>
      <c r="GH39" s="179"/>
      <c r="GI39" s="179"/>
      <c r="GJ39" s="179"/>
      <c r="GK39" s="179"/>
      <c r="GL39" s="179"/>
      <c r="GM39" s="179"/>
      <c r="GN39" s="179"/>
      <c r="GO39" s="179"/>
      <c r="GP39" s="179"/>
      <c r="GQ39" s="179"/>
      <c r="GR39" s="179"/>
      <c r="GS39" s="179"/>
      <c r="GT39" s="179"/>
      <c r="GU39" s="179"/>
      <c r="GV39" s="179"/>
      <c r="GW39" s="179"/>
      <c r="GX39" s="179"/>
      <c r="GY39" s="179"/>
      <c r="GZ39" s="179"/>
      <c r="HA39" s="179"/>
      <c r="HB39" s="179"/>
      <c r="HC39" s="179"/>
      <c r="HD39" s="179"/>
      <c r="HE39" s="179"/>
      <c r="HF39" s="179"/>
      <c r="HG39" s="179"/>
      <c r="HH39" s="179"/>
    </row>
    <row r="40" ht="99.95" customHeight="1" spans="1:216">
      <c r="A40" s="163" t="s">
        <v>122</v>
      </c>
      <c r="B40" s="181" t="s">
        <v>123</v>
      </c>
      <c r="C40" s="183" t="s">
        <v>124</v>
      </c>
      <c r="D40" s="182" t="s">
        <v>125</v>
      </c>
      <c r="E40" s="179"/>
      <c r="F40" s="179"/>
      <c r="G40" s="179"/>
      <c r="H40" s="179"/>
      <c r="I40" s="179"/>
      <c r="J40" s="179"/>
      <c r="K40" s="179"/>
      <c r="L40" s="179"/>
      <c r="M40" s="179"/>
      <c r="N40" s="179"/>
      <c r="O40" s="179"/>
      <c r="P40" s="179"/>
      <c r="Q40" s="179"/>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179"/>
      <c r="AQ40" s="179"/>
      <c r="AR40" s="179"/>
      <c r="AS40" s="179"/>
      <c r="AT40" s="179"/>
      <c r="AU40" s="179"/>
      <c r="AV40" s="179"/>
      <c r="AW40" s="179"/>
      <c r="AX40" s="179"/>
      <c r="AY40" s="179"/>
      <c r="AZ40" s="179"/>
      <c r="BA40" s="179"/>
      <c r="BB40" s="179"/>
      <c r="BC40" s="179"/>
      <c r="BD40" s="179"/>
      <c r="BE40" s="179"/>
      <c r="BF40" s="179"/>
      <c r="BG40" s="179"/>
      <c r="BH40" s="179"/>
      <c r="BI40" s="179"/>
      <c r="BJ40" s="179"/>
      <c r="BK40" s="179"/>
      <c r="BL40" s="179"/>
      <c r="BM40" s="179"/>
      <c r="BN40" s="179"/>
      <c r="BO40" s="179"/>
      <c r="BP40" s="179"/>
      <c r="BQ40" s="179"/>
      <c r="BR40" s="179"/>
      <c r="BS40" s="179"/>
      <c r="BT40" s="179"/>
      <c r="BU40" s="179"/>
      <c r="BV40" s="179"/>
      <c r="BW40" s="179"/>
      <c r="BX40" s="179"/>
      <c r="BY40" s="179"/>
      <c r="BZ40" s="179"/>
      <c r="CA40" s="179"/>
      <c r="CB40" s="179"/>
      <c r="CC40" s="179"/>
      <c r="CD40" s="179"/>
      <c r="CE40" s="179"/>
      <c r="CF40" s="179"/>
      <c r="CG40" s="179"/>
      <c r="CH40" s="179"/>
      <c r="CI40" s="179"/>
      <c r="CJ40" s="179"/>
      <c r="CK40" s="179"/>
      <c r="CL40" s="179"/>
      <c r="CM40" s="179"/>
      <c r="CN40" s="179"/>
      <c r="CO40" s="179"/>
      <c r="CP40" s="179"/>
      <c r="CQ40" s="179"/>
      <c r="CR40" s="179"/>
      <c r="CS40" s="179"/>
      <c r="CT40" s="179"/>
      <c r="CU40" s="179"/>
      <c r="CV40" s="179"/>
      <c r="CW40" s="179"/>
      <c r="CX40" s="179"/>
      <c r="CY40" s="179"/>
      <c r="CZ40" s="179"/>
      <c r="DA40" s="179"/>
      <c r="DB40" s="179"/>
      <c r="DC40" s="179"/>
      <c r="DD40" s="179"/>
      <c r="DE40" s="179"/>
      <c r="DF40" s="179"/>
      <c r="DG40" s="179"/>
      <c r="DH40" s="179"/>
      <c r="DI40" s="179"/>
      <c r="DJ40" s="179"/>
      <c r="DK40" s="179"/>
      <c r="DL40" s="179"/>
      <c r="DM40" s="179"/>
      <c r="DN40" s="179"/>
      <c r="DO40" s="179"/>
      <c r="DP40" s="179"/>
      <c r="DQ40" s="179"/>
      <c r="DR40" s="179"/>
      <c r="DS40" s="179"/>
      <c r="DT40" s="179"/>
      <c r="DU40" s="179"/>
      <c r="DV40" s="179"/>
      <c r="DW40" s="179"/>
      <c r="DX40" s="179"/>
      <c r="DY40" s="179"/>
      <c r="DZ40" s="179"/>
      <c r="EA40" s="179"/>
      <c r="EB40" s="179"/>
      <c r="EC40" s="179"/>
      <c r="ED40" s="179"/>
      <c r="EE40" s="179"/>
      <c r="EF40" s="179"/>
      <c r="EG40" s="179"/>
      <c r="EH40" s="179"/>
      <c r="EI40" s="179"/>
      <c r="EJ40" s="179"/>
      <c r="EK40" s="179"/>
      <c r="EL40" s="179"/>
      <c r="EM40" s="179"/>
      <c r="EN40" s="179"/>
      <c r="EO40" s="179"/>
      <c r="EP40" s="179"/>
      <c r="EQ40" s="179"/>
      <c r="ER40" s="179"/>
      <c r="ES40" s="179"/>
      <c r="ET40" s="179"/>
      <c r="EU40" s="179"/>
      <c r="EV40" s="179"/>
      <c r="EW40" s="179"/>
      <c r="EX40" s="179"/>
      <c r="EY40" s="179"/>
      <c r="EZ40" s="179"/>
      <c r="FA40" s="179"/>
      <c r="FB40" s="179"/>
      <c r="FC40" s="179"/>
      <c r="FD40" s="179"/>
      <c r="FE40" s="179"/>
      <c r="FF40" s="179"/>
      <c r="FG40" s="179"/>
      <c r="FH40" s="179"/>
      <c r="FI40" s="179"/>
      <c r="FJ40" s="179"/>
      <c r="FK40" s="179"/>
      <c r="FL40" s="179"/>
      <c r="FM40" s="179"/>
      <c r="FN40" s="179"/>
      <c r="FO40" s="179"/>
      <c r="FP40" s="179"/>
      <c r="FQ40" s="179"/>
      <c r="FR40" s="179"/>
      <c r="FS40" s="179"/>
      <c r="FT40" s="179"/>
      <c r="FU40" s="179"/>
      <c r="FV40" s="179"/>
      <c r="FW40" s="179"/>
      <c r="FX40" s="179"/>
      <c r="FY40" s="179"/>
      <c r="FZ40" s="179"/>
      <c r="GA40" s="179"/>
      <c r="GB40" s="179"/>
      <c r="GC40" s="179"/>
      <c r="GD40" s="179"/>
      <c r="GE40" s="179"/>
      <c r="GF40" s="179"/>
      <c r="GG40" s="179"/>
      <c r="GH40" s="179"/>
      <c r="GI40" s="179"/>
      <c r="GJ40" s="179"/>
      <c r="GK40" s="179"/>
      <c r="GL40" s="179"/>
      <c r="GM40" s="179"/>
      <c r="GN40" s="179"/>
      <c r="GO40" s="179"/>
      <c r="GP40" s="179"/>
      <c r="GQ40" s="179"/>
      <c r="GR40" s="179"/>
      <c r="GS40" s="179"/>
      <c r="GT40" s="179"/>
      <c r="GU40" s="179"/>
      <c r="GV40" s="179"/>
      <c r="GW40" s="179"/>
      <c r="GX40" s="179"/>
      <c r="GY40" s="179"/>
      <c r="GZ40" s="179"/>
      <c r="HA40" s="179"/>
      <c r="HB40" s="179"/>
      <c r="HC40" s="179"/>
      <c r="HD40" s="179"/>
      <c r="HE40" s="179"/>
      <c r="HF40" s="179"/>
      <c r="HG40" s="179"/>
      <c r="HH40" s="179"/>
    </row>
    <row r="41" ht="99.95" customHeight="1" spans="1:216">
      <c r="A41" s="163" t="s">
        <v>126</v>
      </c>
      <c r="B41" s="181" t="s">
        <v>127</v>
      </c>
      <c r="C41" s="183" t="s">
        <v>128</v>
      </c>
      <c r="D41" s="181" t="s">
        <v>129</v>
      </c>
      <c r="E41" s="179"/>
      <c r="F41" s="179"/>
      <c r="G41" s="179"/>
      <c r="H41" s="179"/>
      <c r="I41" s="179"/>
      <c r="J41" s="179"/>
      <c r="K41" s="179"/>
      <c r="L41" s="179"/>
      <c r="M41" s="179"/>
      <c r="N41" s="179"/>
      <c r="O41" s="179"/>
      <c r="P41" s="179"/>
      <c r="Q41" s="179"/>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79"/>
      <c r="BX41" s="179"/>
      <c r="BY41" s="179"/>
      <c r="BZ41" s="179"/>
      <c r="CA41" s="179"/>
      <c r="CB41" s="179"/>
      <c r="CC41" s="179"/>
      <c r="CD41" s="179"/>
      <c r="CE41" s="179"/>
      <c r="CF41" s="179"/>
      <c r="CG41" s="179"/>
      <c r="CH41" s="179"/>
      <c r="CI41" s="179"/>
      <c r="CJ41" s="179"/>
      <c r="CK41" s="179"/>
      <c r="CL41" s="179"/>
      <c r="CM41" s="179"/>
      <c r="CN41" s="179"/>
      <c r="CO41" s="179"/>
      <c r="CP41" s="179"/>
      <c r="CQ41" s="179"/>
      <c r="CR41" s="179"/>
      <c r="CS41" s="179"/>
      <c r="CT41" s="179"/>
      <c r="CU41" s="179"/>
      <c r="CV41" s="179"/>
      <c r="CW41" s="179"/>
      <c r="CX41" s="179"/>
      <c r="CY41" s="179"/>
      <c r="CZ41" s="179"/>
      <c r="DA41" s="179"/>
      <c r="DB41" s="179"/>
      <c r="DC41" s="179"/>
      <c r="DD41" s="179"/>
      <c r="DE41" s="179"/>
      <c r="DF41" s="179"/>
      <c r="DG41" s="179"/>
      <c r="DH41" s="179"/>
      <c r="DI41" s="179"/>
      <c r="DJ41" s="179"/>
      <c r="DK41" s="179"/>
      <c r="DL41" s="179"/>
      <c r="DM41" s="179"/>
      <c r="DN41" s="179"/>
      <c r="DO41" s="179"/>
      <c r="DP41" s="179"/>
      <c r="DQ41" s="179"/>
      <c r="DR41" s="179"/>
      <c r="DS41" s="179"/>
      <c r="DT41" s="179"/>
      <c r="DU41" s="179"/>
      <c r="DV41" s="179"/>
      <c r="DW41" s="179"/>
      <c r="DX41" s="179"/>
      <c r="DY41" s="179"/>
      <c r="DZ41" s="179"/>
      <c r="EA41" s="179"/>
      <c r="EB41" s="179"/>
      <c r="EC41" s="179"/>
      <c r="ED41" s="179"/>
      <c r="EE41" s="179"/>
      <c r="EF41" s="179"/>
      <c r="EG41" s="179"/>
      <c r="EH41" s="179"/>
      <c r="EI41" s="179"/>
      <c r="EJ41" s="179"/>
      <c r="EK41" s="179"/>
      <c r="EL41" s="179"/>
      <c r="EM41" s="179"/>
      <c r="EN41" s="179"/>
      <c r="EO41" s="179"/>
      <c r="EP41" s="179"/>
      <c r="EQ41" s="179"/>
      <c r="ER41" s="179"/>
      <c r="ES41" s="179"/>
      <c r="ET41" s="179"/>
      <c r="EU41" s="179"/>
      <c r="EV41" s="179"/>
      <c r="EW41" s="179"/>
      <c r="EX41" s="179"/>
      <c r="EY41" s="179"/>
      <c r="EZ41" s="179"/>
      <c r="FA41" s="179"/>
      <c r="FB41" s="179"/>
      <c r="FC41" s="179"/>
      <c r="FD41" s="179"/>
      <c r="FE41" s="179"/>
      <c r="FF41" s="179"/>
      <c r="FG41" s="179"/>
      <c r="FH41" s="179"/>
      <c r="FI41" s="179"/>
      <c r="FJ41" s="179"/>
      <c r="FK41" s="179"/>
      <c r="FL41" s="179"/>
      <c r="FM41" s="179"/>
      <c r="FN41" s="179"/>
      <c r="FO41" s="179"/>
      <c r="FP41" s="179"/>
      <c r="FQ41" s="179"/>
      <c r="FR41" s="179"/>
      <c r="FS41" s="179"/>
      <c r="FT41" s="179"/>
      <c r="FU41" s="179"/>
      <c r="FV41" s="179"/>
      <c r="FW41" s="179"/>
      <c r="FX41" s="179"/>
      <c r="FY41" s="179"/>
      <c r="FZ41" s="179"/>
      <c r="GA41" s="179"/>
      <c r="GB41" s="179"/>
      <c r="GC41" s="179"/>
      <c r="GD41" s="179"/>
      <c r="GE41" s="179"/>
      <c r="GF41" s="179"/>
      <c r="GG41" s="179"/>
      <c r="GH41" s="179"/>
      <c r="GI41" s="179"/>
      <c r="GJ41" s="179"/>
      <c r="GK41" s="179"/>
      <c r="GL41" s="179"/>
      <c r="GM41" s="179"/>
      <c r="GN41" s="179"/>
      <c r="GO41" s="179"/>
      <c r="GP41" s="179"/>
      <c r="GQ41" s="179"/>
      <c r="GR41" s="179"/>
      <c r="GS41" s="179"/>
      <c r="GT41" s="179"/>
      <c r="GU41" s="179"/>
      <c r="GV41" s="179"/>
      <c r="GW41" s="179"/>
      <c r="GX41" s="179"/>
      <c r="GY41" s="179"/>
      <c r="GZ41" s="179"/>
      <c r="HA41" s="179"/>
      <c r="HB41" s="179"/>
      <c r="HC41" s="179"/>
      <c r="HD41" s="179"/>
      <c r="HE41" s="179"/>
      <c r="HF41" s="179"/>
      <c r="HG41" s="179"/>
      <c r="HH41" s="179"/>
    </row>
    <row r="42" ht="99.95" customHeight="1" spans="1:216">
      <c r="A42" s="163" t="s">
        <v>130</v>
      </c>
      <c r="B42" s="181" t="s">
        <v>131</v>
      </c>
      <c r="C42" s="183" t="s">
        <v>132</v>
      </c>
      <c r="D42" s="181" t="s">
        <v>133</v>
      </c>
      <c r="E42" s="179"/>
      <c r="F42" s="179"/>
      <c r="G42" s="179"/>
      <c r="H42" s="179"/>
      <c r="I42" s="179"/>
      <c r="J42" s="179"/>
      <c r="K42" s="179"/>
      <c r="L42" s="179"/>
      <c r="M42" s="179"/>
      <c r="N42" s="179"/>
      <c r="O42" s="179"/>
      <c r="P42" s="179"/>
      <c r="Q42" s="179"/>
      <c r="R42" s="179"/>
      <c r="S42" s="179"/>
      <c r="T42" s="179"/>
      <c r="U42" s="179"/>
      <c r="V42" s="179"/>
      <c r="W42" s="179"/>
      <c r="X42" s="179"/>
      <c r="Y42" s="179"/>
      <c r="Z42" s="179"/>
      <c r="AA42" s="179"/>
      <c r="AB42" s="179"/>
      <c r="AC42" s="179"/>
      <c r="AD42" s="179"/>
      <c r="AE42" s="179"/>
      <c r="AF42" s="179"/>
      <c r="AG42" s="179"/>
      <c r="AH42" s="179"/>
      <c r="AI42" s="179"/>
      <c r="AJ42" s="179"/>
      <c r="AK42" s="179"/>
      <c r="AL42" s="179"/>
      <c r="AM42" s="179"/>
      <c r="AN42" s="179"/>
      <c r="AO42" s="179"/>
      <c r="AP42" s="179"/>
      <c r="AQ42" s="179"/>
      <c r="AR42" s="179"/>
      <c r="AS42" s="179"/>
      <c r="AT42" s="179"/>
      <c r="AU42" s="179"/>
      <c r="AV42" s="179"/>
      <c r="AW42" s="179"/>
      <c r="AX42" s="179"/>
      <c r="AY42" s="179"/>
      <c r="AZ42" s="179"/>
      <c r="BA42" s="179"/>
      <c r="BB42" s="179"/>
      <c r="BC42" s="179"/>
      <c r="BD42" s="179"/>
      <c r="BE42" s="179"/>
      <c r="BF42" s="179"/>
      <c r="BG42" s="179"/>
      <c r="BH42" s="179"/>
      <c r="BI42" s="179"/>
      <c r="BJ42" s="179"/>
      <c r="BK42" s="179"/>
      <c r="BL42" s="179"/>
      <c r="BM42" s="179"/>
      <c r="BN42" s="179"/>
      <c r="BO42" s="179"/>
      <c r="BP42" s="179"/>
      <c r="BQ42" s="179"/>
      <c r="BR42" s="179"/>
      <c r="BS42" s="179"/>
      <c r="BT42" s="179"/>
      <c r="BU42" s="179"/>
      <c r="BV42" s="179"/>
      <c r="BW42" s="179"/>
      <c r="BX42" s="179"/>
      <c r="BY42" s="179"/>
      <c r="BZ42" s="179"/>
      <c r="CA42" s="179"/>
      <c r="CB42" s="179"/>
      <c r="CC42" s="179"/>
      <c r="CD42" s="179"/>
      <c r="CE42" s="179"/>
      <c r="CF42" s="179"/>
      <c r="CG42" s="179"/>
      <c r="CH42" s="179"/>
      <c r="CI42" s="179"/>
      <c r="CJ42" s="179"/>
      <c r="CK42" s="179"/>
      <c r="CL42" s="179"/>
      <c r="CM42" s="179"/>
      <c r="CN42" s="179"/>
      <c r="CO42" s="179"/>
      <c r="CP42" s="179"/>
      <c r="CQ42" s="179"/>
      <c r="CR42" s="179"/>
      <c r="CS42" s="179"/>
      <c r="CT42" s="179"/>
      <c r="CU42" s="179"/>
      <c r="CV42" s="179"/>
      <c r="CW42" s="179"/>
      <c r="CX42" s="179"/>
      <c r="CY42" s="179"/>
      <c r="CZ42" s="179"/>
      <c r="DA42" s="179"/>
      <c r="DB42" s="179"/>
      <c r="DC42" s="179"/>
      <c r="DD42" s="179"/>
      <c r="DE42" s="179"/>
      <c r="DF42" s="179"/>
      <c r="DG42" s="179"/>
      <c r="DH42" s="179"/>
      <c r="DI42" s="179"/>
      <c r="DJ42" s="179"/>
      <c r="DK42" s="179"/>
      <c r="DL42" s="179"/>
      <c r="DM42" s="179"/>
      <c r="DN42" s="179"/>
      <c r="DO42" s="179"/>
      <c r="DP42" s="179"/>
      <c r="DQ42" s="179"/>
      <c r="DR42" s="179"/>
      <c r="DS42" s="179"/>
      <c r="DT42" s="179"/>
      <c r="DU42" s="179"/>
      <c r="DV42" s="179"/>
      <c r="DW42" s="179"/>
      <c r="DX42" s="179"/>
      <c r="DY42" s="179"/>
      <c r="DZ42" s="179"/>
      <c r="EA42" s="179"/>
      <c r="EB42" s="179"/>
      <c r="EC42" s="179"/>
      <c r="ED42" s="179"/>
      <c r="EE42" s="179"/>
      <c r="EF42" s="179"/>
      <c r="EG42" s="179"/>
      <c r="EH42" s="179"/>
      <c r="EI42" s="179"/>
      <c r="EJ42" s="179"/>
      <c r="EK42" s="179"/>
      <c r="EL42" s="179"/>
      <c r="EM42" s="179"/>
      <c r="EN42" s="179"/>
      <c r="EO42" s="179"/>
      <c r="EP42" s="179"/>
      <c r="EQ42" s="179"/>
      <c r="ER42" s="179"/>
      <c r="ES42" s="179"/>
      <c r="ET42" s="179"/>
      <c r="EU42" s="179"/>
      <c r="EV42" s="179"/>
      <c r="EW42" s="179"/>
      <c r="EX42" s="179"/>
      <c r="EY42" s="179"/>
      <c r="EZ42" s="179"/>
      <c r="FA42" s="179"/>
      <c r="FB42" s="179"/>
      <c r="FC42" s="179"/>
      <c r="FD42" s="179"/>
      <c r="FE42" s="179"/>
      <c r="FF42" s="179"/>
      <c r="FG42" s="179"/>
      <c r="FH42" s="179"/>
      <c r="FI42" s="179"/>
      <c r="FJ42" s="179"/>
      <c r="FK42" s="179"/>
      <c r="FL42" s="179"/>
      <c r="FM42" s="179"/>
      <c r="FN42" s="179"/>
      <c r="FO42" s="179"/>
      <c r="FP42" s="179"/>
      <c r="FQ42" s="179"/>
      <c r="FR42" s="179"/>
      <c r="FS42" s="179"/>
      <c r="FT42" s="179"/>
      <c r="FU42" s="179"/>
      <c r="FV42" s="179"/>
      <c r="FW42" s="179"/>
      <c r="FX42" s="179"/>
      <c r="FY42" s="179"/>
      <c r="FZ42" s="179"/>
      <c r="GA42" s="179"/>
      <c r="GB42" s="179"/>
      <c r="GC42" s="179"/>
      <c r="GD42" s="179"/>
      <c r="GE42" s="179"/>
      <c r="GF42" s="179"/>
      <c r="GG42" s="179"/>
      <c r="GH42" s="179"/>
      <c r="GI42" s="179"/>
      <c r="GJ42" s="179"/>
      <c r="GK42" s="179"/>
      <c r="GL42" s="179"/>
      <c r="GM42" s="179"/>
      <c r="GN42" s="179"/>
      <c r="GO42" s="179"/>
      <c r="GP42" s="179"/>
      <c r="GQ42" s="179"/>
      <c r="GR42" s="179"/>
      <c r="GS42" s="179"/>
      <c r="GT42" s="179"/>
      <c r="GU42" s="179"/>
      <c r="GV42" s="179"/>
      <c r="GW42" s="179"/>
      <c r="GX42" s="179"/>
      <c r="GY42" s="179"/>
      <c r="GZ42" s="179"/>
      <c r="HA42" s="179"/>
      <c r="HB42" s="179"/>
      <c r="HC42" s="179"/>
      <c r="HD42" s="179"/>
      <c r="HE42" s="179"/>
      <c r="HF42" s="179"/>
      <c r="HG42" s="179"/>
      <c r="HH42" s="179"/>
    </row>
    <row r="43" ht="99.95" customHeight="1" spans="1:216">
      <c r="A43" s="163" t="s">
        <v>134</v>
      </c>
      <c r="B43" s="181" t="s">
        <v>135</v>
      </c>
      <c r="C43" s="183" t="s">
        <v>136</v>
      </c>
      <c r="D43" s="182" t="s">
        <v>125</v>
      </c>
      <c r="E43" s="179"/>
      <c r="F43" s="179"/>
      <c r="G43" s="179"/>
      <c r="H43" s="179"/>
      <c r="I43" s="179"/>
      <c r="J43" s="179"/>
      <c r="K43" s="179"/>
      <c r="L43" s="179"/>
      <c r="M43" s="179"/>
      <c r="N43" s="179"/>
      <c r="O43" s="179"/>
      <c r="P43" s="179"/>
      <c r="Q43" s="179"/>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179"/>
      <c r="AQ43" s="179"/>
      <c r="AR43" s="179"/>
      <c r="AS43" s="179"/>
      <c r="AT43" s="179"/>
      <c r="AU43" s="179"/>
      <c r="AV43" s="179"/>
      <c r="AW43" s="179"/>
      <c r="AX43" s="179"/>
      <c r="AY43" s="179"/>
      <c r="AZ43" s="179"/>
      <c r="BA43" s="179"/>
      <c r="BB43" s="179"/>
      <c r="BC43" s="179"/>
      <c r="BD43" s="179"/>
      <c r="BE43" s="179"/>
      <c r="BF43" s="179"/>
      <c r="BG43" s="179"/>
      <c r="BH43" s="179"/>
      <c r="BI43" s="179"/>
      <c r="BJ43" s="179"/>
      <c r="BK43" s="179"/>
      <c r="BL43" s="179"/>
      <c r="BM43" s="179"/>
      <c r="BN43" s="179"/>
      <c r="BO43" s="179"/>
      <c r="BP43" s="179"/>
      <c r="BQ43" s="179"/>
      <c r="BR43" s="179"/>
      <c r="BS43" s="179"/>
      <c r="BT43" s="179"/>
      <c r="BU43" s="179"/>
      <c r="BV43" s="179"/>
      <c r="BW43" s="179"/>
      <c r="BX43" s="179"/>
      <c r="BY43" s="179"/>
      <c r="BZ43" s="179"/>
      <c r="CA43" s="179"/>
      <c r="CB43" s="179"/>
      <c r="CC43" s="179"/>
      <c r="CD43" s="179"/>
      <c r="CE43" s="179"/>
      <c r="CF43" s="179"/>
      <c r="CG43" s="179"/>
      <c r="CH43" s="179"/>
      <c r="CI43" s="179"/>
      <c r="CJ43" s="179"/>
      <c r="CK43" s="179"/>
      <c r="CL43" s="179"/>
      <c r="CM43" s="179"/>
      <c r="CN43" s="179"/>
      <c r="CO43" s="179"/>
      <c r="CP43" s="179"/>
      <c r="CQ43" s="179"/>
      <c r="CR43" s="179"/>
      <c r="CS43" s="179"/>
      <c r="CT43" s="179"/>
      <c r="CU43" s="179"/>
      <c r="CV43" s="179"/>
      <c r="CW43" s="179"/>
      <c r="CX43" s="179"/>
      <c r="CY43" s="179"/>
      <c r="CZ43" s="179"/>
      <c r="DA43" s="179"/>
      <c r="DB43" s="179"/>
      <c r="DC43" s="179"/>
      <c r="DD43" s="179"/>
      <c r="DE43" s="179"/>
      <c r="DF43" s="179"/>
      <c r="DG43" s="179"/>
      <c r="DH43" s="179"/>
      <c r="DI43" s="179"/>
      <c r="DJ43" s="179"/>
      <c r="DK43" s="179"/>
      <c r="DL43" s="179"/>
      <c r="DM43" s="179"/>
      <c r="DN43" s="179"/>
      <c r="DO43" s="179"/>
      <c r="DP43" s="179"/>
      <c r="DQ43" s="179"/>
      <c r="DR43" s="179"/>
      <c r="DS43" s="179"/>
      <c r="DT43" s="179"/>
      <c r="DU43" s="179"/>
      <c r="DV43" s="179"/>
      <c r="DW43" s="179"/>
      <c r="DX43" s="179"/>
      <c r="DY43" s="179"/>
      <c r="DZ43" s="179"/>
      <c r="EA43" s="179"/>
      <c r="EB43" s="179"/>
      <c r="EC43" s="179"/>
      <c r="ED43" s="179"/>
      <c r="EE43" s="179"/>
      <c r="EF43" s="179"/>
      <c r="EG43" s="179"/>
      <c r="EH43" s="179"/>
      <c r="EI43" s="179"/>
      <c r="EJ43" s="179"/>
      <c r="EK43" s="179"/>
      <c r="EL43" s="179"/>
      <c r="EM43" s="179"/>
      <c r="EN43" s="179"/>
      <c r="EO43" s="179"/>
      <c r="EP43" s="179"/>
      <c r="EQ43" s="179"/>
      <c r="ER43" s="179"/>
      <c r="ES43" s="179"/>
      <c r="ET43" s="179"/>
      <c r="EU43" s="179"/>
      <c r="EV43" s="179"/>
      <c r="EW43" s="179"/>
      <c r="EX43" s="179"/>
      <c r="EY43" s="179"/>
      <c r="EZ43" s="179"/>
      <c r="FA43" s="179"/>
      <c r="FB43" s="179"/>
      <c r="FC43" s="179"/>
      <c r="FD43" s="179"/>
      <c r="FE43" s="179"/>
      <c r="FF43" s="179"/>
      <c r="FG43" s="179"/>
      <c r="FH43" s="179"/>
      <c r="FI43" s="179"/>
      <c r="FJ43" s="179"/>
      <c r="FK43" s="179"/>
      <c r="FL43" s="179"/>
      <c r="FM43" s="179"/>
      <c r="FN43" s="179"/>
      <c r="FO43" s="179"/>
      <c r="FP43" s="179"/>
      <c r="FQ43" s="179"/>
      <c r="FR43" s="179"/>
      <c r="FS43" s="179"/>
      <c r="FT43" s="179"/>
      <c r="FU43" s="179"/>
      <c r="FV43" s="179"/>
      <c r="FW43" s="179"/>
      <c r="FX43" s="179"/>
      <c r="FY43" s="179"/>
      <c r="FZ43" s="179"/>
      <c r="GA43" s="179"/>
      <c r="GB43" s="179"/>
      <c r="GC43" s="179"/>
      <c r="GD43" s="179"/>
      <c r="GE43" s="179"/>
      <c r="GF43" s="179"/>
      <c r="GG43" s="179"/>
      <c r="GH43" s="179"/>
      <c r="GI43" s="179"/>
      <c r="GJ43" s="179"/>
      <c r="GK43" s="179"/>
      <c r="GL43" s="179"/>
      <c r="GM43" s="179"/>
      <c r="GN43" s="179"/>
      <c r="GO43" s="179"/>
      <c r="GP43" s="179"/>
      <c r="GQ43" s="179"/>
      <c r="GR43" s="179"/>
      <c r="GS43" s="179"/>
      <c r="GT43" s="179"/>
      <c r="GU43" s="179"/>
      <c r="GV43" s="179"/>
      <c r="GW43" s="179"/>
      <c r="GX43" s="179"/>
      <c r="GY43" s="179"/>
      <c r="GZ43" s="179"/>
      <c r="HA43" s="179"/>
      <c r="HB43" s="179"/>
      <c r="HC43" s="179"/>
      <c r="HD43" s="179"/>
      <c r="HE43" s="179"/>
      <c r="HF43" s="179"/>
      <c r="HG43" s="179"/>
      <c r="HH43" s="179"/>
    </row>
    <row r="44" ht="99.95" customHeight="1" spans="1:216">
      <c r="A44" s="163" t="s">
        <v>137</v>
      </c>
      <c r="B44" s="179" t="s">
        <v>138</v>
      </c>
      <c r="C44" s="183" t="s">
        <v>139</v>
      </c>
      <c r="D44" s="179" t="s">
        <v>121</v>
      </c>
      <c r="E44" s="179"/>
      <c r="F44" s="179"/>
      <c r="G44" s="179"/>
      <c r="H44" s="179"/>
      <c r="I44" s="179"/>
      <c r="J44" s="179"/>
      <c r="K44" s="179"/>
      <c r="L44" s="179"/>
      <c r="M44" s="179"/>
      <c r="N44" s="179"/>
      <c r="O44" s="179"/>
      <c r="P44" s="179"/>
      <c r="Q44" s="179"/>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179"/>
      <c r="AQ44" s="179"/>
      <c r="AR44" s="179"/>
      <c r="AS44" s="179"/>
      <c r="AT44" s="179"/>
      <c r="AU44" s="179"/>
      <c r="AV44" s="179"/>
      <c r="AW44" s="179"/>
      <c r="AX44" s="179"/>
      <c r="AY44" s="179"/>
      <c r="AZ44" s="179"/>
      <c r="BA44" s="179"/>
      <c r="BB44" s="179"/>
      <c r="BC44" s="179"/>
      <c r="BD44" s="179"/>
      <c r="BE44" s="179"/>
      <c r="BF44" s="179"/>
      <c r="BG44" s="179"/>
      <c r="BH44" s="179"/>
      <c r="BI44" s="179"/>
      <c r="BJ44" s="179"/>
      <c r="BK44" s="179"/>
      <c r="BL44" s="179"/>
      <c r="BM44" s="179"/>
      <c r="BN44" s="179"/>
      <c r="BO44" s="179"/>
      <c r="BP44" s="179"/>
      <c r="BQ44" s="179"/>
      <c r="BR44" s="179"/>
      <c r="BS44" s="179"/>
      <c r="BT44" s="179"/>
      <c r="BU44" s="179"/>
      <c r="BV44" s="179"/>
      <c r="BW44" s="179"/>
      <c r="BX44" s="179"/>
      <c r="BY44" s="179"/>
      <c r="BZ44" s="179"/>
      <c r="CA44" s="179"/>
      <c r="CB44" s="179"/>
      <c r="CC44" s="179"/>
      <c r="CD44" s="179"/>
      <c r="CE44" s="179"/>
      <c r="CF44" s="179"/>
      <c r="CG44" s="179"/>
      <c r="CH44" s="179"/>
      <c r="CI44" s="179"/>
      <c r="CJ44" s="179"/>
      <c r="CK44" s="179"/>
      <c r="CL44" s="179"/>
      <c r="CM44" s="179"/>
      <c r="CN44" s="179"/>
      <c r="CO44" s="179"/>
      <c r="CP44" s="179"/>
      <c r="CQ44" s="179"/>
      <c r="CR44" s="179"/>
      <c r="CS44" s="179"/>
      <c r="CT44" s="179"/>
      <c r="CU44" s="179"/>
      <c r="CV44" s="179"/>
      <c r="CW44" s="179"/>
      <c r="CX44" s="179"/>
      <c r="CY44" s="179"/>
      <c r="CZ44" s="179"/>
      <c r="DA44" s="179"/>
      <c r="DB44" s="179"/>
      <c r="DC44" s="179"/>
      <c r="DD44" s="179"/>
      <c r="DE44" s="179"/>
      <c r="DF44" s="179"/>
      <c r="DG44" s="179"/>
      <c r="DH44" s="179"/>
      <c r="DI44" s="179"/>
      <c r="DJ44" s="179"/>
      <c r="DK44" s="179"/>
      <c r="DL44" s="179"/>
      <c r="DM44" s="179"/>
      <c r="DN44" s="179"/>
      <c r="DO44" s="179"/>
      <c r="DP44" s="179"/>
      <c r="DQ44" s="179"/>
      <c r="DR44" s="179"/>
      <c r="DS44" s="179"/>
      <c r="DT44" s="179"/>
      <c r="DU44" s="179"/>
      <c r="DV44" s="179"/>
      <c r="DW44" s="179"/>
      <c r="DX44" s="179"/>
      <c r="DY44" s="179"/>
      <c r="DZ44" s="179"/>
      <c r="EA44" s="179"/>
      <c r="EB44" s="179"/>
      <c r="EC44" s="179"/>
      <c r="ED44" s="179"/>
      <c r="EE44" s="179"/>
      <c r="EF44" s="179"/>
      <c r="EG44" s="179"/>
      <c r="EH44" s="179"/>
      <c r="EI44" s="179"/>
      <c r="EJ44" s="179"/>
      <c r="EK44" s="179"/>
      <c r="EL44" s="179"/>
      <c r="EM44" s="179"/>
      <c r="EN44" s="179"/>
      <c r="EO44" s="179"/>
      <c r="EP44" s="179"/>
      <c r="EQ44" s="179"/>
      <c r="ER44" s="179"/>
      <c r="ES44" s="179"/>
      <c r="ET44" s="179"/>
      <c r="EU44" s="179"/>
      <c r="EV44" s="179"/>
      <c r="EW44" s="179"/>
      <c r="EX44" s="179"/>
      <c r="EY44" s="179"/>
      <c r="EZ44" s="179"/>
      <c r="FA44" s="179"/>
      <c r="FB44" s="179"/>
      <c r="FC44" s="179"/>
      <c r="FD44" s="179"/>
      <c r="FE44" s="179"/>
      <c r="FF44" s="179"/>
      <c r="FG44" s="179"/>
      <c r="FH44" s="179"/>
      <c r="FI44" s="179"/>
      <c r="FJ44" s="179"/>
      <c r="FK44" s="179"/>
      <c r="FL44" s="179"/>
      <c r="FM44" s="179"/>
      <c r="FN44" s="179"/>
      <c r="FO44" s="179"/>
      <c r="FP44" s="179"/>
      <c r="FQ44" s="179"/>
      <c r="FR44" s="179"/>
      <c r="FS44" s="179"/>
      <c r="FT44" s="179"/>
      <c r="FU44" s="179"/>
      <c r="FV44" s="179"/>
      <c r="FW44" s="179"/>
      <c r="FX44" s="179"/>
      <c r="FY44" s="179"/>
      <c r="FZ44" s="179"/>
      <c r="GA44" s="179"/>
      <c r="GB44" s="179"/>
      <c r="GC44" s="179"/>
      <c r="GD44" s="179"/>
      <c r="GE44" s="179"/>
      <c r="GF44" s="179"/>
      <c r="GG44" s="179"/>
      <c r="GH44" s="179"/>
      <c r="GI44" s="179"/>
      <c r="GJ44" s="179"/>
      <c r="GK44" s="179"/>
      <c r="GL44" s="179"/>
      <c r="GM44" s="179"/>
      <c r="GN44" s="179"/>
      <c r="GO44" s="179"/>
      <c r="GP44" s="179"/>
      <c r="GQ44" s="179"/>
      <c r="GR44" s="179"/>
      <c r="GS44" s="179"/>
      <c r="GT44" s="179"/>
      <c r="GU44" s="179"/>
      <c r="GV44" s="179"/>
      <c r="GW44" s="179"/>
      <c r="GX44" s="179"/>
      <c r="GY44" s="179"/>
      <c r="GZ44" s="179"/>
      <c r="HA44" s="179"/>
      <c r="HB44" s="179"/>
      <c r="HC44" s="179"/>
      <c r="HD44" s="179"/>
      <c r="HE44" s="179"/>
      <c r="HF44" s="179"/>
      <c r="HG44" s="179"/>
      <c r="HH44" s="179"/>
    </row>
    <row r="45" ht="99.95" customHeight="1" spans="1:216">
      <c r="A45" s="163" t="s">
        <v>140</v>
      </c>
      <c r="B45" s="181" t="s">
        <v>141</v>
      </c>
      <c r="C45" s="183" t="s">
        <v>142</v>
      </c>
      <c r="D45" s="182" t="s">
        <v>125</v>
      </c>
      <c r="E45" s="179"/>
      <c r="F45" s="179"/>
      <c r="G45" s="179"/>
      <c r="H45" s="179"/>
      <c r="I45" s="179"/>
      <c r="J45" s="179"/>
      <c r="K45" s="179"/>
      <c r="L45" s="179"/>
      <c r="M45" s="179"/>
      <c r="N45" s="179"/>
      <c r="O45" s="179"/>
      <c r="P45" s="179"/>
      <c r="Q45" s="179"/>
      <c r="R45" s="179"/>
      <c r="S45" s="179"/>
      <c r="T45" s="179"/>
      <c r="U45" s="179"/>
      <c r="V45" s="179"/>
      <c r="W45" s="179"/>
      <c r="X45" s="179"/>
      <c r="Y45" s="179"/>
      <c r="Z45" s="179"/>
      <c r="AA45" s="179"/>
      <c r="AB45" s="179"/>
      <c r="AC45" s="179"/>
      <c r="AD45" s="179"/>
      <c r="AE45" s="179"/>
      <c r="AF45" s="179"/>
      <c r="AG45" s="179"/>
      <c r="AH45" s="179"/>
      <c r="AI45" s="179"/>
      <c r="AJ45" s="179"/>
      <c r="AK45" s="179"/>
      <c r="AL45" s="179"/>
      <c r="AM45" s="179"/>
      <c r="AN45" s="179"/>
      <c r="AO45" s="179"/>
      <c r="AP45" s="179"/>
      <c r="AQ45" s="179"/>
      <c r="AR45" s="179"/>
      <c r="AS45" s="179"/>
      <c r="AT45" s="179"/>
      <c r="AU45" s="179"/>
      <c r="AV45" s="179"/>
      <c r="AW45" s="179"/>
      <c r="AX45" s="179"/>
      <c r="AY45" s="179"/>
      <c r="AZ45" s="179"/>
      <c r="BA45" s="179"/>
      <c r="BB45" s="179"/>
      <c r="BC45" s="179"/>
      <c r="BD45" s="179"/>
      <c r="BE45" s="179"/>
      <c r="BF45" s="179"/>
      <c r="BG45" s="179"/>
      <c r="BH45" s="179"/>
      <c r="BI45" s="179"/>
      <c r="BJ45" s="179"/>
      <c r="BK45" s="179"/>
      <c r="BL45" s="179"/>
      <c r="BM45" s="179"/>
      <c r="BN45" s="179"/>
      <c r="BO45" s="179"/>
      <c r="BP45" s="179"/>
      <c r="BQ45" s="179"/>
      <c r="BR45" s="179"/>
      <c r="BS45" s="179"/>
      <c r="BT45" s="179"/>
      <c r="BU45" s="179"/>
      <c r="BV45" s="179"/>
      <c r="BW45" s="179"/>
      <c r="BX45" s="179"/>
      <c r="BY45" s="179"/>
      <c r="BZ45" s="179"/>
      <c r="CA45" s="179"/>
      <c r="CB45" s="179"/>
      <c r="CC45" s="179"/>
      <c r="CD45" s="179"/>
      <c r="CE45" s="179"/>
      <c r="CF45" s="179"/>
      <c r="CG45" s="179"/>
      <c r="CH45" s="179"/>
      <c r="CI45" s="179"/>
      <c r="CJ45" s="179"/>
      <c r="CK45" s="179"/>
      <c r="CL45" s="179"/>
      <c r="CM45" s="179"/>
      <c r="CN45" s="179"/>
      <c r="CO45" s="179"/>
      <c r="CP45" s="179"/>
      <c r="CQ45" s="179"/>
      <c r="CR45" s="179"/>
      <c r="CS45" s="179"/>
      <c r="CT45" s="179"/>
      <c r="CU45" s="179"/>
      <c r="CV45" s="179"/>
      <c r="CW45" s="179"/>
      <c r="CX45" s="179"/>
      <c r="CY45" s="179"/>
      <c r="CZ45" s="179"/>
      <c r="DA45" s="179"/>
      <c r="DB45" s="179"/>
      <c r="DC45" s="179"/>
      <c r="DD45" s="179"/>
      <c r="DE45" s="179"/>
      <c r="DF45" s="179"/>
      <c r="DG45" s="179"/>
      <c r="DH45" s="179"/>
      <c r="DI45" s="179"/>
      <c r="DJ45" s="179"/>
      <c r="DK45" s="179"/>
      <c r="DL45" s="179"/>
      <c r="DM45" s="179"/>
      <c r="DN45" s="179"/>
      <c r="DO45" s="179"/>
      <c r="DP45" s="179"/>
      <c r="DQ45" s="179"/>
      <c r="DR45" s="179"/>
      <c r="DS45" s="179"/>
      <c r="DT45" s="179"/>
      <c r="DU45" s="179"/>
      <c r="DV45" s="179"/>
      <c r="DW45" s="179"/>
      <c r="DX45" s="179"/>
      <c r="DY45" s="179"/>
      <c r="DZ45" s="179"/>
      <c r="EA45" s="179"/>
      <c r="EB45" s="179"/>
      <c r="EC45" s="179"/>
      <c r="ED45" s="179"/>
      <c r="EE45" s="179"/>
      <c r="EF45" s="179"/>
      <c r="EG45" s="179"/>
      <c r="EH45" s="179"/>
      <c r="EI45" s="179"/>
      <c r="EJ45" s="179"/>
      <c r="EK45" s="179"/>
      <c r="EL45" s="179"/>
      <c r="EM45" s="179"/>
      <c r="EN45" s="179"/>
      <c r="EO45" s="179"/>
      <c r="EP45" s="179"/>
      <c r="EQ45" s="179"/>
      <c r="ER45" s="179"/>
      <c r="ES45" s="179"/>
      <c r="ET45" s="179"/>
      <c r="EU45" s="179"/>
      <c r="EV45" s="179"/>
      <c r="EW45" s="179"/>
      <c r="EX45" s="179"/>
      <c r="EY45" s="179"/>
      <c r="EZ45" s="179"/>
      <c r="FA45" s="179"/>
      <c r="FB45" s="179"/>
      <c r="FC45" s="179"/>
      <c r="FD45" s="179"/>
      <c r="FE45" s="179"/>
      <c r="FF45" s="179"/>
      <c r="FG45" s="179"/>
      <c r="FH45" s="179"/>
      <c r="FI45" s="179"/>
      <c r="FJ45" s="179"/>
      <c r="FK45" s="179"/>
      <c r="FL45" s="179"/>
      <c r="FM45" s="179"/>
      <c r="FN45" s="179"/>
      <c r="FO45" s="179"/>
      <c r="FP45" s="179"/>
      <c r="FQ45" s="179"/>
      <c r="FR45" s="179"/>
      <c r="FS45" s="179"/>
      <c r="FT45" s="179"/>
      <c r="FU45" s="179"/>
      <c r="FV45" s="179"/>
      <c r="FW45" s="179"/>
      <c r="FX45" s="179"/>
      <c r="FY45" s="179"/>
      <c r="FZ45" s="179"/>
      <c r="GA45" s="179"/>
      <c r="GB45" s="179"/>
      <c r="GC45" s="179"/>
      <c r="GD45" s="179"/>
      <c r="GE45" s="179"/>
      <c r="GF45" s="179"/>
      <c r="GG45" s="179"/>
      <c r="GH45" s="179"/>
      <c r="GI45" s="179"/>
      <c r="GJ45" s="179"/>
      <c r="GK45" s="179"/>
      <c r="GL45" s="179"/>
      <c r="GM45" s="179"/>
      <c r="GN45" s="179"/>
      <c r="GO45" s="179"/>
      <c r="GP45" s="179"/>
      <c r="GQ45" s="179"/>
      <c r="GR45" s="179"/>
      <c r="GS45" s="179"/>
      <c r="GT45" s="179"/>
      <c r="GU45" s="179"/>
      <c r="GV45" s="179"/>
      <c r="GW45" s="179"/>
      <c r="GX45" s="179"/>
      <c r="GY45" s="179"/>
      <c r="GZ45" s="179"/>
      <c r="HA45" s="179"/>
      <c r="HB45" s="179"/>
      <c r="HC45" s="179"/>
      <c r="HD45" s="179"/>
      <c r="HE45" s="179"/>
      <c r="HF45" s="179"/>
      <c r="HG45" s="179"/>
      <c r="HH45" s="179"/>
    </row>
    <row r="46" ht="102" customHeight="1" spans="1:216">
      <c r="A46" s="163" t="s">
        <v>143</v>
      </c>
      <c r="B46" s="179" t="s">
        <v>144</v>
      </c>
      <c r="C46" s="183" t="s">
        <v>145</v>
      </c>
      <c r="D46" s="179" t="s">
        <v>121</v>
      </c>
      <c r="E46" s="179"/>
      <c r="F46" s="179"/>
      <c r="G46" s="179"/>
      <c r="H46" s="179"/>
      <c r="I46" s="179"/>
      <c r="J46" s="179"/>
      <c r="K46" s="179"/>
      <c r="L46" s="179"/>
      <c r="M46" s="179"/>
      <c r="N46" s="179"/>
      <c r="O46" s="179"/>
      <c r="P46" s="179"/>
      <c r="Q46" s="179"/>
      <c r="R46" s="179"/>
      <c r="S46" s="179"/>
      <c r="T46" s="179"/>
      <c r="U46" s="179"/>
      <c r="V46" s="179"/>
      <c r="W46" s="179"/>
      <c r="X46" s="179"/>
      <c r="Y46" s="179"/>
      <c r="Z46" s="179"/>
      <c r="AA46" s="179"/>
      <c r="AB46" s="179"/>
      <c r="AC46" s="179"/>
      <c r="AD46" s="179"/>
      <c r="AE46" s="179"/>
      <c r="AF46" s="179"/>
      <c r="AG46" s="179"/>
      <c r="AH46" s="179"/>
      <c r="AI46" s="179"/>
      <c r="AJ46" s="179"/>
      <c r="AK46" s="179"/>
      <c r="AL46" s="179"/>
      <c r="AM46" s="179"/>
      <c r="AN46" s="179"/>
      <c r="AO46" s="179"/>
      <c r="AP46" s="179"/>
      <c r="AQ46" s="179"/>
      <c r="AR46" s="179"/>
      <c r="AS46" s="179"/>
      <c r="AT46" s="179"/>
      <c r="AU46" s="179"/>
      <c r="AV46" s="179"/>
      <c r="AW46" s="179"/>
      <c r="AX46" s="179"/>
      <c r="AY46" s="179"/>
      <c r="AZ46" s="179"/>
      <c r="BA46" s="179"/>
      <c r="BB46" s="179"/>
      <c r="BC46" s="179"/>
      <c r="BD46" s="179"/>
      <c r="BE46" s="179"/>
      <c r="BF46" s="179"/>
      <c r="BG46" s="179"/>
      <c r="BH46" s="179"/>
      <c r="BI46" s="179"/>
      <c r="BJ46" s="179"/>
      <c r="BK46" s="179"/>
      <c r="BL46" s="179"/>
      <c r="BM46" s="179"/>
      <c r="BN46" s="179"/>
      <c r="BO46" s="179"/>
      <c r="BP46" s="179"/>
      <c r="BQ46" s="179"/>
      <c r="BR46" s="179"/>
      <c r="BS46" s="179"/>
      <c r="BT46" s="179"/>
      <c r="BU46" s="179"/>
      <c r="BV46" s="179"/>
      <c r="BW46" s="179"/>
      <c r="BX46" s="179"/>
      <c r="BY46" s="179"/>
      <c r="BZ46" s="179"/>
      <c r="CA46" s="179"/>
      <c r="CB46" s="179"/>
      <c r="CC46" s="179"/>
      <c r="CD46" s="179"/>
      <c r="CE46" s="179"/>
      <c r="CF46" s="179"/>
      <c r="CG46" s="179"/>
      <c r="CH46" s="179"/>
      <c r="CI46" s="179"/>
      <c r="CJ46" s="179"/>
      <c r="CK46" s="179"/>
      <c r="CL46" s="179"/>
      <c r="CM46" s="179"/>
      <c r="CN46" s="179"/>
      <c r="CO46" s="179"/>
      <c r="CP46" s="179"/>
      <c r="CQ46" s="179"/>
      <c r="CR46" s="179"/>
      <c r="CS46" s="179"/>
      <c r="CT46" s="179"/>
      <c r="CU46" s="179"/>
      <c r="CV46" s="179"/>
      <c r="CW46" s="179"/>
      <c r="CX46" s="179"/>
      <c r="CY46" s="179"/>
      <c r="CZ46" s="179"/>
      <c r="DA46" s="179"/>
      <c r="DB46" s="179"/>
      <c r="DC46" s="179"/>
      <c r="DD46" s="179"/>
      <c r="DE46" s="179"/>
      <c r="DF46" s="179"/>
      <c r="DG46" s="179"/>
      <c r="DH46" s="179"/>
      <c r="DI46" s="179"/>
      <c r="DJ46" s="179"/>
      <c r="DK46" s="179"/>
      <c r="DL46" s="179"/>
      <c r="DM46" s="179"/>
      <c r="DN46" s="179"/>
      <c r="DO46" s="179"/>
      <c r="DP46" s="179"/>
      <c r="DQ46" s="179"/>
      <c r="DR46" s="179"/>
      <c r="DS46" s="179"/>
      <c r="DT46" s="179"/>
      <c r="DU46" s="179"/>
      <c r="DV46" s="179"/>
      <c r="DW46" s="179"/>
      <c r="DX46" s="179"/>
      <c r="DY46" s="179"/>
      <c r="DZ46" s="179"/>
      <c r="EA46" s="179"/>
      <c r="EB46" s="179"/>
      <c r="EC46" s="179"/>
      <c r="ED46" s="179"/>
      <c r="EE46" s="179"/>
      <c r="EF46" s="179"/>
      <c r="EG46" s="179"/>
      <c r="EH46" s="179"/>
      <c r="EI46" s="179"/>
      <c r="EJ46" s="179"/>
      <c r="EK46" s="179"/>
      <c r="EL46" s="179"/>
      <c r="EM46" s="179"/>
      <c r="EN46" s="179"/>
      <c r="EO46" s="179"/>
      <c r="EP46" s="179"/>
      <c r="EQ46" s="179"/>
      <c r="ER46" s="179"/>
      <c r="ES46" s="179"/>
      <c r="ET46" s="179"/>
      <c r="EU46" s="179"/>
      <c r="EV46" s="179"/>
      <c r="EW46" s="179"/>
      <c r="EX46" s="179"/>
      <c r="EY46" s="179"/>
      <c r="EZ46" s="179"/>
      <c r="FA46" s="179"/>
      <c r="FB46" s="179"/>
      <c r="FC46" s="179"/>
      <c r="FD46" s="179"/>
      <c r="FE46" s="179"/>
      <c r="FF46" s="179"/>
      <c r="FG46" s="179"/>
      <c r="FH46" s="179"/>
      <c r="FI46" s="179"/>
      <c r="FJ46" s="179"/>
      <c r="FK46" s="179"/>
      <c r="FL46" s="179"/>
      <c r="FM46" s="179"/>
      <c r="FN46" s="179"/>
      <c r="FO46" s="179"/>
      <c r="FP46" s="179"/>
      <c r="FQ46" s="179"/>
      <c r="FR46" s="179"/>
      <c r="FS46" s="179"/>
      <c r="FT46" s="179"/>
      <c r="FU46" s="179"/>
      <c r="FV46" s="179"/>
      <c r="FW46" s="179"/>
      <c r="FX46" s="179"/>
      <c r="FY46" s="179"/>
      <c r="FZ46" s="179"/>
      <c r="GA46" s="179"/>
      <c r="GB46" s="179"/>
      <c r="GC46" s="179"/>
      <c r="GD46" s="179"/>
      <c r="GE46" s="179"/>
      <c r="GF46" s="179"/>
      <c r="GG46" s="179"/>
      <c r="GH46" s="179"/>
      <c r="GI46" s="179"/>
      <c r="GJ46" s="179"/>
      <c r="GK46" s="179"/>
      <c r="GL46" s="179"/>
      <c r="GM46" s="179"/>
      <c r="GN46" s="179"/>
      <c r="GO46" s="179"/>
      <c r="GP46" s="179"/>
      <c r="GQ46" s="179"/>
      <c r="GR46" s="179"/>
      <c r="GS46" s="179"/>
      <c r="GT46" s="179"/>
      <c r="GU46" s="179"/>
      <c r="GV46" s="179"/>
      <c r="GW46" s="179"/>
      <c r="GX46" s="179"/>
      <c r="GY46" s="179"/>
      <c r="GZ46" s="179"/>
      <c r="HA46" s="179"/>
      <c r="HB46" s="179"/>
      <c r="HC46" s="179"/>
      <c r="HD46" s="179"/>
      <c r="HE46" s="179"/>
      <c r="HF46" s="179"/>
      <c r="HG46" s="179"/>
      <c r="HH46" s="179"/>
    </row>
    <row r="47" ht="102" customHeight="1" spans="1:216">
      <c r="A47" s="163" t="s">
        <v>146</v>
      </c>
      <c r="B47" s="181" t="s">
        <v>147</v>
      </c>
      <c r="C47" s="183" t="s">
        <v>148</v>
      </c>
      <c r="D47" s="181" t="s">
        <v>149</v>
      </c>
      <c r="E47" s="179"/>
      <c r="F47" s="179"/>
      <c r="G47" s="179"/>
      <c r="H47" s="179"/>
      <c r="I47" s="179"/>
      <c r="J47" s="179"/>
      <c r="K47" s="179"/>
      <c r="L47" s="179"/>
      <c r="M47" s="179"/>
      <c r="N47" s="179"/>
      <c r="O47" s="179"/>
      <c r="P47" s="179"/>
      <c r="Q47" s="179"/>
      <c r="R47" s="179"/>
      <c r="S47" s="179"/>
      <c r="T47" s="179"/>
      <c r="U47" s="179"/>
      <c r="V47" s="179"/>
      <c r="W47" s="179"/>
      <c r="X47" s="179"/>
      <c r="Y47" s="179"/>
      <c r="Z47" s="179"/>
      <c r="AA47" s="179"/>
      <c r="AB47" s="179"/>
      <c r="AC47" s="179"/>
      <c r="AD47" s="179"/>
      <c r="AE47" s="179"/>
      <c r="AF47" s="179"/>
      <c r="AG47" s="179"/>
      <c r="AH47" s="179"/>
      <c r="AI47" s="179"/>
      <c r="AJ47" s="179"/>
      <c r="AK47" s="179"/>
      <c r="AL47" s="179"/>
      <c r="AM47" s="179"/>
      <c r="AN47" s="179"/>
      <c r="AO47" s="179"/>
      <c r="AP47" s="179"/>
      <c r="AQ47" s="179"/>
      <c r="AR47" s="179"/>
      <c r="AS47" s="179"/>
      <c r="AT47" s="179"/>
      <c r="AU47" s="179"/>
      <c r="AV47" s="179"/>
      <c r="AW47" s="179"/>
      <c r="AX47" s="179"/>
      <c r="AY47" s="179"/>
      <c r="AZ47" s="179"/>
      <c r="BA47" s="179"/>
      <c r="BB47" s="179"/>
      <c r="BC47" s="179"/>
      <c r="BD47" s="179"/>
      <c r="BE47" s="179"/>
      <c r="BF47" s="179"/>
      <c r="BG47" s="179"/>
      <c r="BH47" s="179"/>
      <c r="BI47" s="179"/>
      <c r="BJ47" s="179"/>
      <c r="BK47" s="179"/>
      <c r="BL47" s="179"/>
      <c r="BM47" s="179"/>
      <c r="BN47" s="179"/>
      <c r="BO47" s="179"/>
      <c r="BP47" s="179"/>
      <c r="BQ47" s="179"/>
      <c r="BR47" s="179"/>
      <c r="BS47" s="179"/>
      <c r="BT47" s="179"/>
      <c r="BU47" s="179"/>
      <c r="BV47" s="179"/>
      <c r="BW47" s="179"/>
      <c r="BX47" s="179"/>
      <c r="BY47" s="179"/>
      <c r="BZ47" s="179"/>
      <c r="CA47" s="179"/>
      <c r="CB47" s="179"/>
      <c r="CC47" s="179"/>
      <c r="CD47" s="179"/>
      <c r="CE47" s="179"/>
      <c r="CF47" s="179"/>
      <c r="CG47" s="179"/>
      <c r="CH47" s="179"/>
      <c r="CI47" s="179"/>
      <c r="CJ47" s="179"/>
      <c r="CK47" s="179"/>
      <c r="CL47" s="179"/>
      <c r="CM47" s="179"/>
      <c r="CN47" s="179"/>
      <c r="CO47" s="179"/>
      <c r="CP47" s="179"/>
      <c r="CQ47" s="179"/>
      <c r="CR47" s="179"/>
      <c r="CS47" s="179"/>
      <c r="CT47" s="179"/>
      <c r="CU47" s="179"/>
      <c r="CV47" s="179"/>
      <c r="CW47" s="179"/>
      <c r="CX47" s="179"/>
      <c r="CY47" s="179"/>
      <c r="CZ47" s="179"/>
      <c r="DA47" s="179"/>
      <c r="DB47" s="179"/>
      <c r="DC47" s="179"/>
      <c r="DD47" s="179"/>
      <c r="DE47" s="179"/>
      <c r="DF47" s="179"/>
      <c r="DG47" s="179"/>
      <c r="DH47" s="179"/>
      <c r="DI47" s="179"/>
      <c r="DJ47" s="179"/>
      <c r="DK47" s="179"/>
      <c r="DL47" s="179"/>
      <c r="DM47" s="179"/>
      <c r="DN47" s="179"/>
      <c r="DO47" s="179"/>
      <c r="DP47" s="179"/>
      <c r="DQ47" s="179"/>
      <c r="DR47" s="179"/>
      <c r="DS47" s="179"/>
      <c r="DT47" s="179"/>
      <c r="DU47" s="179"/>
      <c r="DV47" s="179"/>
      <c r="DW47" s="179"/>
      <c r="DX47" s="179"/>
      <c r="DY47" s="179"/>
      <c r="DZ47" s="179"/>
      <c r="EA47" s="179"/>
      <c r="EB47" s="179"/>
      <c r="EC47" s="179"/>
      <c r="ED47" s="179"/>
      <c r="EE47" s="179"/>
      <c r="EF47" s="179"/>
      <c r="EG47" s="179"/>
      <c r="EH47" s="179"/>
      <c r="EI47" s="179"/>
      <c r="EJ47" s="179"/>
      <c r="EK47" s="179"/>
      <c r="EL47" s="179"/>
      <c r="EM47" s="179"/>
      <c r="EN47" s="179"/>
      <c r="EO47" s="179"/>
      <c r="EP47" s="179"/>
      <c r="EQ47" s="179"/>
      <c r="ER47" s="179"/>
      <c r="ES47" s="179"/>
      <c r="ET47" s="179"/>
      <c r="EU47" s="179"/>
      <c r="EV47" s="179"/>
      <c r="EW47" s="179"/>
      <c r="EX47" s="179"/>
      <c r="EY47" s="179"/>
      <c r="EZ47" s="179"/>
      <c r="FA47" s="179"/>
      <c r="FB47" s="179"/>
      <c r="FC47" s="179"/>
      <c r="FD47" s="179"/>
      <c r="FE47" s="179"/>
      <c r="FF47" s="179"/>
      <c r="FG47" s="179"/>
      <c r="FH47" s="179"/>
      <c r="FI47" s="179"/>
      <c r="FJ47" s="179"/>
      <c r="FK47" s="179"/>
      <c r="FL47" s="179"/>
      <c r="FM47" s="179"/>
      <c r="FN47" s="179"/>
      <c r="FO47" s="179"/>
      <c r="FP47" s="179"/>
      <c r="FQ47" s="179"/>
      <c r="FR47" s="179"/>
      <c r="FS47" s="179"/>
      <c r="FT47" s="179"/>
      <c r="FU47" s="179"/>
      <c r="FV47" s="179"/>
      <c r="FW47" s="179"/>
      <c r="FX47" s="179"/>
      <c r="FY47" s="179"/>
      <c r="FZ47" s="179"/>
      <c r="GA47" s="179"/>
      <c r="GB47" s="179"/>
      <c r="GC47" s="179"/>
      <c r="GD47" s="179"/>
      <c r="GE47" s="179"/>
      <c r="GF47" s="179"/>
      <c r="GG47" s="179"/>
      <c r="GH47" s="179"/>
      <c r="GI47" s="179"/>
      <c r="GJ47" s="179"/>
      <c r="GK47" s="179"/>
      <c r="GL47" s="179"/>
      <c r="GM47" s="179"/>
      <c r="GN47" s="179"/>
      <c r="GO47" s="179"/>
      <c r="GP47" s="179"/>
      <c r="GQ47" s="179"/>
      <c r="GR47" s="179"/>
      <c r="GS47" s="179"/>
      <c r="GT47" s="179"/>
      <c r="GU47" s="179"/>
      <c r="GV47" s="179"/>
      <c r="GW47" s="179"/>
      <c r="GX47" s="179"/>
      <c r="GY47" s="179"/>
      <c r="GZ47" s="179"/>
      <c r="HA47" s="179"/>
      <c r="HB47" s="179"/>
      <c r="HC47" s="179"/>
      <c r="HD47" s="179"/>
      <c r="HE47" s="179"/>
      <c r="HF47" s="179"/>
      <c r="HG47" s="179"/>
      <c r="HH47" s="179"/>
    </row>
    <row r="48" ht="99.95" customHeight="1" spans="1:216">
      <c r="A48" s="163" t="s">
        <v>150</v>
      </c>
      <c r="B48" s="181" t="s">
        <v>151</v>
      </c>
      <c r="C48" s="183" t="s">
        <v>152</v>
      </c>
      <c r="D48" s="181" t="s">
        <v>153</v>
      </c>
      <c r="E48" s="179"/>
      <c r="F48" s="179"/>
      <c r="G48" s="179"/>
      <c r="H48" s="179"/>
      <c r="I48" s="179"/>
      <c r="J48" s="179"/>
      <c r="K48" s="179"/>
      <c r="L48" s="179"/>
      <c r="M48" s="179"/>
      <c r="N48" s="179"/>
      <c r="O48" s="179"/>
      <c r="P48" s="179"/>
      <c r="Q48" s="179"/>
      <c r="R48" s="179"/>
      <c r="S48" s="179"/>
      <c r="T48" s="179"/>
      <c r="U48" s="179"/>
      <c r="V48" s="179"/>
      <c r="W48" s="179"/>
      <c r="X48" s="179"/>
      <c r="Y48" s="179"/>
      <c r="Z48" s="179"/>
      <c r="AA48" s="179"/>
      <c r="AB48" s="179"/>
      <c r="AC48" s="179"/>
      <c r="AD48" s="179"/>
      <c r="AE48" s="179"/>
      <c r="AF48" s="179"/>
      <c r="AG48" s="179"/>
      <c r="AH48" s="179"/>
      <c r="AI48" s="179"/>
      <c r="AJ48" s="179"/>
      <c r="AK48" s="179"/>
      <c r="AL48" s="179"/>
      <c r="AM48" s="179"/>
      <c r="AN48" s="179"/>
      <c r="AO48" s="179"/>
      <c r="AP48" s="179"/>
      <c r="AQ48" s="179"/>
      <c r="AR48" s="179"/>
      <c r="AS48" s="179"/>
      <c r="AT48" s="179"/>
      <c r="AU48" s="179"/>
      <c r="AV48" s="179"/>
      <c r="AW48" s="179"/>
      <c r="AX48" s="179"/>
      <c r="AY48" s="179"/>
      <c r="AZ48" s="179"/>
      <c r="BA48" s="179"/>
      <c r="BB48" s="179"/>
      <c r="BC48" s="179"/>
      <c r="BD48" s="179"/>
      <c r="BE48" s="179"/>
      <c r="BF48" s="179"/>
      <c r="BG48" s="179"/>
      <c r="BH48" s="179"/>
      <c r="BI48" s="179"/>
      <c r="BJ48" s="179"/>
      <c r="BK48" s="179"/>
      <c r="BL48" s="179"/>
      <c r="BM48" s="179"/>
      <c r="BN48" s="179"/>
      <c r="BO48" s="179"/>
      <c r="BP48" s="179"/>
      <c r="BQ48" s="179"/>
      <c r="BR48" s="179"/>
      <c r="BS48" s="179"/>
      <c r="BT48" s="179"/>
      <c r="BU48" s="179"/>
      <c r="BV48" s="179"/>
      <c r="BW48" s="179"/>
      <c r="BX48" s="179"/>
      <c r="BY48" s="179"/>
      <c r="BZ48" s="179"/>
      <c r="CA48" s="179"/>
      <c r="CB48" s="179"/>
      <c r="CC48" s="179"/>
      <c r="CD48" s="179"/>
      <c r="CE48" s="179"/>
      <c r="CF48" s="179"/>
      <c r="CG48" s="179"/>
      <c r="CH48" s="179"/>
      <c r="CI48" s="179"/>
      <c r="CJ48" s="179"/>
      <c r="CK48" s="179"/>
      <c r="CL48" s="179"/>
      <c r="CM48" s="179"/>
      <c r="CN48" s="179"/>
      <c r="CO48" s="179"/>
      <c r="CP48" s="179"/>
      <c r="CQ48" s="179"/>
      <c r="CR48" s="179"/>
      <c r="CS48" s="179"/>
      <c r="CT48" s="179"/>
      <c r="CU48" s="179"/>
      <c r="CV48" s="179"/>
      <c r="CW48" s="179"/>
      <c r="CX48" s="179"/>
      <c r="CY48" s="179"/>
      <c r="CZ48" s="179"/>
      <c r="DA48" s="179"/>
      <c r="DB48" s="179"/>
      <c r="DC48" s="179"/>
      <c r="DD48" s="179"/>
      <c r="DE48" s="179"/>
      <c r="DF48" s="179"/>
      <c r="DG48" s="179"/>
      <c r="DH48" s="179"/>
      <c r="DI48" s="179"/>
      <c r="DJ48" s="179"/>
      <c r="DK48" s="179"/>
      <c r="DL48" s="179"/>
      <c r="DM48" s="179"/>
      <c r="DN48" s="179"/>
      <c r="DO48" s="179"/>
      <c r="DP48" s="179"/>
      <c r="DQ48" s="179"/>
      <c r="DR48" s="179"/>
      <c r="DS48" s="179"/>
      <c r="DT48" s="179"/>
      <c r="DU48" s="179"/>
      <c r="DV48" s="179"/>
      <c r="DW48" s="179"/>
      <c r="DX48" s="179"/>
      <c r="DY48" s="179"/>
      <c r="DZ48" s="179"/>
      <c r="EA48" s="179"/>
      <c r="EB48" s="179"/>
      <c r="EC48" s="179"/>
      <c r="ED48" s="179"/>
      <c r="EE48" s="179"/>
      <c r="EF48" s="179"/>
      <c r="EG48" s="179"/>
      <c r="EH48" s="179"/>
      <c r="EI48" s="179"/>
      <c r="EJ48" s="179"/>
      <c r="EK48" s="179"/>
      <c r="EL48" s="179"/>
      <c r="EM48" s="179"/>
      <c r="EN48" s="179"/>
      <c r="EO48" s="179"/>
      <c r="EP48" s="179"/>
      <c r="EQ48" s="179"/>
      <c r="ER48" s="179"/>
      <c r="ES48" s="179"/>
      <c r="ET48" s="179"/>
      <c r="EU48" s="179"/>
      <c r="EV48" s="179"/>
      <c r="EW48" s="179"/>
      <c r="EX48" s="179"/>
      <c r="EY48" s="179"/>
      <c r="EZ48" s="179"/>
      <c r="FA48" s="179"/>
      <c r="FB48" s="179"/>
      <c r="FC48" s="179"/>
      <c r="FD48" s="179"/>
      <c r="FE48" s="179"/>
      <c r="FF48" s="179"/>
      <c r="FG48" s="179"/>
      <c r="FH48" s="179"/>
      <c r="FI48" s="179"/>
      <c r="FJ48" s="179"/>
      <c r="FK48" s="179"/>
      <c r="FL48" s="179"/>
      <c r="FM48" s="179"/>
      <c r="FN48" s="179"/>
      <c r="FO48" s="179"/>
      <c r="FP48" s="179"/>
      <c r="FQ48" s="179"/>
      <c r="FR48" s="179"/>
      <c r="FS48" s="179"/>
      <c r="FT48" s="179"/>
      <c r="FU48" s="179"/>
      <c r="FV48" s="179"/>
      <c r="FW48" s="179"/>
      <c r="FX48" s="179"/>
      <c r="FY48" s="179"/>
      <c r="FZ48" s="179"/>
      <c r="GA48" s="179"/>
      <c r="GB48" s="179"/>
      <c r="GC48" s="179"/>
      <c r="GD48" s="179"/>
      <c r="GE48" s="179"/>
      <c r="GF48" s="179"/>
      <c r="GG48" s="179"/>
      <c r="GH48" s="179"/>
      <c r="GI48" s="179"/>
      <c r="GJ48" s="179"/>
      <c r="GK48" s="179"/>
      <c r="GL48" s="179"/>
      <c r="GM48" s="179"/>
      <c r="GN48" s="179"/>
      <c r="GO48" s="179"/>
      <c r="GP48" s="179"/>
      <c r="GQ48" s="179"/>
      <c r="GR48" s="179"/>
      <c r="GS48" s="179"/>
      <c r="GT48" s="179"/>
      <c r="GU48" s="179"/>
      <c r="GV48" s="179"/>
      <c r="GW48" s="179"/>
      <c r="GX48" s="179"/>
      <c r="GY48" s="179"/>
      <c r="GZ48" s="179"/>
      <c r="HA48" s="179"/>
      <c r="HB48" s="179"/>
      <c r="HC48" s="179"/>
      <c r="HD48" s="179"/>
      <c r="HE48" s="179"/>
      <c r="HF48" s="179"/>
      <c r="HG48" s="179"/>
      <c r="HH48" s="179"/>
    </row>
    <row r="49" ht="99.95" customHeight="1" spans="1:216">
      <c r="A49" s="163" t="s">
        <v>154</v>
      </c>
      <c r="B49" s="181" t="s">
        <v>155</v>
      </c>
      <c r="C49" s="183" t="s">
        <v>156</v>
      </c>
      <c r="D49" s="181" t="s">
        <v>157</v>
      </c>
      <c r="E49" s="179"/>
      <c r="F49" s="179"/>
      <c r="G49" s="179"/>
      <c r="H49" s="179"/>
      <c r="I49" s="179"/>
      <c r="J49" s="179"/>
      <c r="K49" s="179"/>
      <c r="L49" s="179"/>
      <c r="M49" s="179"/>
      <c r="N49" s="179"/>
      <c r="O49" s="179"/>
      <c r="P49" s="179"/>
      <c r="Q49" s="179"/>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179"/>
      <c r="AQ49" s="179"/>
      <c r="AR49" s="179"/>
      <c r="AS49" s="179"/>
      <c r="AT49" s="179"/>
      <c r="AU49" s="179"/>
      <c r="AV49" s="179"/>
      <c r="AW49" s="179"/>
      <c r="AX49" s="179"/>
      <c r="AY49" s="179"/>
      <c r="AZ49" s="179"/>
      <c r="BA49" s="179"/>
      <c r="BB49" s="179"/>
      <c r="BC49" s="179"/>
      <c r="BD49" s="179"/>
      <c r="BE49" s="179"/>
      <c r="BF49" s="179"/>
      <c r="BG49" s="179"/>
      <c r="BH49" s="179"/>
      <c r="BI49" s="179"/>
      <c r="BJ49" s="179"/>
      <c r="BK49" s="179"/>
      <c r="BL49" s="179"/>
      <c r="BM49" s="179"/>
      <c r="BN49" s="179"/>
      <c r="BO49" s="179"/>
      <c r="BP49" s="179"/>
      <c r="BQ49" s="179"/>
      <c r="BR49" s="179"/>
      <c r="BS49" s="179"/>
      <c r="BT49" s="179"/>
      <c r="BU49" s="179"/>
      <c r="BV49" s="179"/>
      <c r="BW49" s="179"/>
      <c r="BX49" s="179"/>
      <c r="BY49" s="179"/>
      <c r="BZ49" s="179"/>
      <c r="CA49" s="179"/>
      <c r="CB49" s="179"/>
      <c r="CC49" s="179"/>
      <c r="CD49" s="179"/>
      <c r="CE49" s="179"/>
      <c r="CF49" s="179"/>
      <c r="CG49" s="179"/>
      <c r="CH49" s="179"/>
      <c r="CI49" s="179"/>
      <c r="CJ49" s="179"/>
      <c r="CK49" s="179"/>
      <c r="CL49" s="179"/>
      <c r="CM49" s="179"/>
      <c r="CN49" s="179"/>
      <c r="CO49" s="179"/>
      <c r="CP49" s="179"/>
      <c r="CQ49" s="179"/>
      <c r="CR49" s="179"/>
      <c r="CS49" s="179"/>
      <c r="CT49" s="179"/>
      <c r="CU49" s="179"/>
      <c r="CV49" s="179"/>
      <c r="CW49" s="179"/>
      <c r="CX49" s="179"/>
      <c r="CY49" s="179"/>
      <c r="CZ49" s="179"/>
      <c r="DA49" s="179"/>
      <c r="DB49" s="179"/>
      <c r="DC49" s="179"/>
      <c r="DD49" s="179"/>
      <c r="DE49" s="179"/>
      <c r="DF49" s="179"/>
      <c r="DG49" s="179"/>
      <c r="DH49" s="179"/>
      <c r="DI49" s="179"/>
      <c r="DJ49" s="179"/>
      <c r="DK49" s="179"/>
      <c r="DL49" s="179"/>
      <c r="DM49" s="179"/>
      <c r="DN49" s="179"/>
      <c r="DO49" s="179"/>
      <c r="DP49" s="179"/>
      <c r="DQ49" s="179"/>
      <c r="DR49" s="179"/>
      <c r="DS49" s="179"/>
      <c r="DT49" s="179"/>
      <c r="DU49" s="179"/>
      <c r="DV49" s="179"/>
      <c r="DW49" s="179"/>
      <c r="DX49" s="179"/>
      <c r="DY49" s="179"/>
      <c r="DZ49" s="179"/>
      <c r="EA49" s="179"/>
      <c r="EB49" s="179"/>
      <c r="EC49" s="179"/>
      <c r="ED49" s="179"/>
      <c r="EE49" s="179"/>
      <c r="EF49" s="179"/>
      <c r="EG49" s="179"/>
      <c r="EH49" s="179"/>
      <c r="EI49" s="179"/>
      <c r="EJ49" s="179"/>
      <c r="EK49" s="179"/>
      <c r="EL49" s="179"/>
      <c r="EM49" s="179"/>
      <c r="EN49" s="179"/>
      <c r="EO49" s="179"/>
      <c r="EP49" s="179"/>
      <c r="EQ49" s="179"/>
      <c r="ER49" s="179"/>
      <c r="ES49" s="179"/>
      <c r="ET49" s="179"/>
      <c r="EU49" s="179"/>
      <c r="EV49" s="179"/>
      <c r="EW49" s="179"/>
      <c r="EX49" s="179"/>
      <c r="EY49" s="179"/>
      <c r="EZ49" s="179"/>
      <c r="FA49" s="179"/>
      <c r="FB49" s="179"/>
      <c r="FC49" s="179"/>
      <c r="FD49" s="179"/>
      <c r="FE49" s="179"/>
      <c r="FF49" s="179"/>
      <c r="FG49" s="179"/>
      <c r="FH49" s="179"/>
      <c r="FI49" s="179"/>
      <c r="FJ49" s="179"/>
      <c r="FK49" s="179"/>
      <c r="FL49" s="179"/>
      <c r="FM49" s="179"/>
      <c r="FN49" s="179"/>
      <c r="FO49" s="179"/>
      <c r="FP49" s="179"/>
      <c r="FQ49" s="179"/>
      <c r="FR49" s="179"/>
      <c r="FS49" s="179"/>
      <c r="FT49" s="179"/>
      <c r="FU49" s="179"/>
      <c r="FV49" s="179"/>
      <c r="FW49" s="179"/>
      <c r="FX49" s="179"/>
      <c r="FY49" s="179"/>
      <c r="FZ49" s="179"/>
      <c r="GA49" s="179"/>
      <c r="GB49" s="179"/>
      <c r="GC49" s="179"/>
      <c r="GD49" s="179"/>
      <c r="GE49" s="179"/>
      <c r="GF49" s="179"/>
      <c r="GG49" s="179"/>
      <c r="GH49" s="179"/>
      <c r="GI49" s="179"/>
      <c r="GJ49" s="179"/>
      <c r="GK49" s="179"/>
      <c r="GL49" s="179"/>
      <c r="GM49" s="179"/>
      <c r="GN49" s="179"/>
      <c r="GO49" s="179"/>
      <c r="GP49" s="179"/>
      <c r="GQ49" s="179"/>
      <c r="GR49" s="179"/>
      <c r="GS49" s="179"/>
      <c r="GT49" s="179"/>
      <c r="GU49" s="179"/>
      <c r="GV49" s="179"/>
      <c r="GW49" s="179"/>
      <c r="GX49" s="179"/>
      <c r="GY49" s="179"/>
      <c r="GZ49" s="179"/>
      <c r="HA49" s="179"/>
      <c r="HB49" s="179"/>
      <c r="HC49" s="179"/>
      <c r="HD49" s="179"/>
      <c r="HE49" s="179"/>
      <c r="HF49" s="179"/>
      <c r="HG49" s="179"/>
      <c r="HH49" s="179"/>
    </row>
    <row r="50" ht="99.95" customHeight="1" spans="1:216">
      <c r="A50" s="163" t="s">
        <v>158</v>
      </c>
      <c r="B50" s="179" t="s">
        <v>159</v>
      </c>
      <c r="C50" s="183" t="s">
        <v>160</v>
      </c>
      <c r="D50" s="179" t="s">
        <v>161</v>
      </c>
      <c r="E50" s="179"/>
      <c r="F50" s="179"/>
      <c r="G50" s="179"/>
      <c r="H50" s="179"/>
      <c r="I50" s="179"/>
      <c r="J50" s="179"/>
      <c r="K50" s="179"/>
      <c r="L50" s="179"/>
      <c r="M50" s="179"/>
      <c r="N50" s="179"/>
      <c r="O50" s="179"/>
      <c r="P50" s="179"/>
      <c r="Q50" s="179"/>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179"/>
      <c r="AQ50" s="179"/>
      <c r="AR50" s="179"/>
      <c r="AS50" s="179"/>
      <c r="AT50" s="179"/>
      <c r="AU50" s="179"/>
      <c r="AV50" s="179"/>
      <c r="AW50" s="179"/>
      <c r="AX50" s="179"/>
      <c r="AY50" s="179"/>
      <c r="AZ50" s="179"/>
      <c r="BA50" s="179"/>
      <c r="BB50" s="179"/>
      <c r="BC50" s="179"/>
      <c r="BD50" s="179"/>
      <c r="BE50" s="179"/>
      <c r="BF50" s="179"/>
      <c r="BG50" s="179"/>
      <c r="BH50" s="179"/>
      <c r="BI50" s="179"/>
      <c r="BJ50" s="179"/>
      <c r="BK50" s="179"/>
      <c r="BL50" s="179"/>
      <c r="BM50" s="179"/>
      <c r="BN50" s="179"/>
      <c r="BO50" s="179"/>
      <c r="BP50" s="179"/>
      <c r="BQ50" s="179"/>
      <c r="BR50" s="179"/>
      <c r="BS50" s="179"/>
      <c r="BT50" s="179"/>
      <c r="BU50" s="179"/>
      <c r="BV50" s="179"/>
      <c r="BW50" s="179"/>
      <c r="BX50" s="179"/>
      <c r="BY50" s="179"/>
      <c r="BZ50" s="179"/>
      <c r="CA50" s="179"/>
      <c r="CB50" s="179"/>
      <c r="CC50" s="179"/>
      <c r="CD50" s="179"/>
      <c r="CE50" s="179"/>
      <c r="CF50" s="179"/>
      <c r="CG50" s="179"/>
      <c r="CH50" s="179"/>
      <c r="CI50" s="179"/>
      <c r="CJ50" s="179"/>
      <c r="CK50" s="179"/>
      <c r="CL50" s="179"/>
      <c r="CM50" s="179"/>
      <c r="CN50" s="179"/>
      <c r="CO50" s="179"/>
      <c r="CP50" s="179"/>
      <c r="CQ50" s="179"/>
      <c r="CR50" s="179"/>
      <c r="CS50" s="179"/>
      <c r="CT50" s="179"/>
      <c r="CU50" s="179"/>
      <c r="CV50" s="179"/>
      <c r="CW50" s="179"/>
      <c r="CX50" s="179"/>
      <c r="CY50" s="179"/>
      <c r="CZ50" s="179"/>
      <c r="DA50" s="179"/>
      <c r="DB50" s="179"/>
      <c r="DC50" s="179"/>
      <c r="DD50" s="179"/>
      <c r="DE50" s="179"/>
      <c r="DF50" s="179"/>
      <c r="DG50" s="179"/>
      <c r="DH50" s="179"/>
      <c r="DI50" s="179"/>
      <c r="DJ50" s="179"/>
      <c r="DK50" s="179"/>
      <c r="DL50" s="179"/>
      <c r="DM50" s="179"/>
      <c r="DN50" s="179"/>
      <c r="DO50" s="179"/>
      <c r="DP50" s="179"/>
      <c r="DQ50" s="179"/>
      <c r="DR50" s="179"/>
      <c r="DS50" s="179"/>
      <c r="DT50" s="179"/>
      <c r="DU50" s="179"/>
      <c r="DV50" s="179"/>
      <c r="DW50" s="179"/>
      <c r="DX50" s="179"/>
      <c r="DY50" s="179"/>
      <c r="DZ50" s="179"/>
      <c r="EA50" s="179"/>
      <c r="EB50" s="179"/>
      <c r="EC50" s="179"/>
      <c r="ED50" s="179"/>
      <c r="EE50" s="179"/>
      <c r="EF50" s="179"/>
      <c r="EG50" s="179"/>
      <c r="EH50" s="179"/>
      <c r="EI50" s="179"/>
      <c r="EJ50" s="179"/>
      <c r="EK50" s="179"/>
      <c r="EL50" s="179"/>
      <c r="EM50" s="179"/>
      <c r="EN50" s="179"/>
      <c r="EO50" s="179"/>
      <c r="EP50" s="179"/>
      <c r="EQ50" s="179"/>
      <c r="ER50" s="179"/>
      <c r="ES50" s="179"/>
      <c r="ET50" s="179"/>
      <c r="EU50" s="179"/>
      <c r="EV50" s="179"/>
      <c r="EW50" s="179"/>
      <c r="EX50" s="179"/>
      <c r="EY50" s="179"/>
      <c r="EZ50" s="179"/>
      <c r="FA50" s="179"/>
      <c r="FB50" s="179"/>
      <c r="FC50" s="179"/>
      <c r="FD50" s="179"/>
      <c r="FE50" s="179"/>
      <c r="FF50" s="179"/>
      <c r="FG50" s="179"/>
      <c r="FH50" s="179"/>
      <c r="FI50" s="179"/>
      <c r="FJ50" s="179"/>
      <c r="FK50" s="179"/>
      <c r="FL50" s="179"/>
      <c r="FM50" s="179"/>
      <c r="FN50" s="179"/>
      <c r="FO50" s="179"/>
      <c r="FP50" s="179"/>
      <c r="FQ50" s="179"/>
      <c r="FR50" s="179"/>
      <c r="FS50" s="179"/>
      <c r="FT50" s="179"/>
      <c r="FU50" s="179"/>
      <c r="FV50" s="179"/>
      <c r="FW50" s="179"/>
      <c r="FX50" s="179"/>
      <c r="FY50" s="179"/>
      <c r="FZ50" s="179"/>
      <c r="GA50" s="179"/>
      <c r="GB50" s="179"/>
      <c r="GC50" s="179"/>
      <c r="GD50" s="179"/>
      <c r="GE50" s="179"/>
      <c r="GF50" s="179"/>
      <c r="GG50" s="179"/>
      <c r="GH50" s="179"/>
      <c r="GI50" s="179"/>
      <c r="GJ50" s="179"/>
      <c r="GK50" s="179"/>
      <c r="GL50" s="179"/>
      <c r="GM50" s="179"/>
      <c r="GN50" s="179"/>
      <c r="GO50" s="179"/>
      <c r="GP50" s="179"/>
      <c r="GQ50" s="179"/>
      <c r="GR50" s="179"/>
      <c r="GS50" s="179"/>
      <c r="GT50" s="179"/>
      <c r="GU50" s="179"/>
      <c r="GV50" s="179"/>
      <c r="GW50" s="179"/>
      <c r="GX50" s="179"/>
      <c r="GY50" s="179"/>
      <c r="GZ50" s="179"/>
      <c r="HA50" s="179"/>
      <c r="HB50" s="179"/>
      <c r="HC50" s="179"/>
      <c r="HD50" s="179"/>
      <c r="HE50" s="179"/>
      <c r="HF50" s="179"/>
      <c r="HG50" s="179"/>
      <c r="HH50" s="179"/>
    </row>
    <row r="51" ht="99.95" customHeight="1" spans="1:216">
      <c r="A51" s="163" t="s">
        <v>162</v>
      </c>
      <c r="B51" s="181" t="s">
        <v>163</v>
      </c>
      <c r="C51" s="183" t="s">
        <v>164</v>
      </c>
      <c r="D51" s="181" t="s">
        <v>165</v>
      </c>
      <c r="E51" s="179"/>
      <c r="F51" s="179"/>
      <c r="G51" s="179"/>
      <c r="H51" s="179"/>
      <c r="I51" s="179"/>
      <c r="J51" s="179"/>
      <c r="K51" s="179"/>
      <c r="L51" s="179"/>
      <c r="M51" s="179"/>
      <c r="N51" s="179"/>
      <c r="O51" s="179"/>
      <c r="P51" s="179"/>
      <c r="Q51" s="179"/>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9"/>
      <c r="AQ51" s="179"/>
      <c r="AR51" s="179"/>
      <c r="AS51" s="179"/>
      <c r="AT51" s="179"/>
      <c r="AU51" s="179"/>
      <c r="AV51" s="179"/>
      <c r="AW51" s="179"/>
      <c r="AX51" s="179"/>
      <c r="AY51" s="179"/>
      <c r="AZ51" s="179"/>
      <c r="BA51" s="179"/>
      <c r="BB51" s="179"/>
      <c r="BC51" s="179"/>
      <c r="BD51" s="179"/>
      <c r="BE51" s="179"/>
      <c r="BF51" s="179"/>
      <c r="BG51" s="179"/>
      <c r="BH51" s="179"/>
      <c r="BI51" s="179"/>
      <c r="BJ51" s="179"/>
      <c r="BK51" s="179"/>
      <c r="BL51" s="179"/>
      <c r="BM51" s="179"/>
      <c r="BN51" s="179"/>
      <c r="BO51" s="179"/>
      <c r="BP51" s="179"/>
      <c r="BQ51" s="179"/>
      <c r="BR51" s="179"/>
      <c r="BS51" s="179"/>
      <c r="BT51" s="179"/>
      <c r="BU51" s="179"/>
      <c r="BV51" s="179"/>
      <c r="BW51" s="179"/>
      <c r="BX51" s="179"/>
      <c r="BY51" s="179"/>
      <c r="BZ51" s="179"/>
      <c r="CA51" s="179"/>
      <c r="CB51" s="179"/>
      <c r="CC51" s="179"/>
      <c r="CD51" s="179"/>
      <c r="CE51" s="179"/>
      <c r="CF51" s="179"/>
      <c r="CG51" s="179"/>
      <c r="CH51" s="179"/>
      <c r="CI51" s="179"/>
      <c r="CJ51" s="179"/>
      <c r="CK51" s="179"/>
      <c r="CL51" s="179"/>
      <c r="CM51" s="179"/>
      <c r="CN51" s="179"/>
      <c r="CO51" s="179"/>
      <c r="CP51" s="179"/>
      <c r="CQ51" s="179"/>
      <c r="CR51" s="179"/>
      <c r="CS51" s="179"/>
      <c r="CT51" s="179"/>
      <c r="CU51" s="179"/>
      <c r="CV51" s="179"/>
      <c r="CW51" s="179"/>
      <c r="CX51" s="179"/>
      <c r="CY51" s="179"/>
      <c r="CZ51" s="179"/>
      <c r="DA51" s="179"/>
      <c r="DB51" s="179"/>
      <c r="DC51" s="179"/>
      <c r="DD51" s="179"/>
      <c r="DE51" s="179"/>
      <c r="DF51" s="179"/>
      <c r="DG51" s="179"/>
      <c r="DH51" s="179"/>
      <c r="DI51" s="179"/>
      <c r="DJ51" s="179"/>
      <c r="DK51" s="179"/>
      <c r="DL51" s="179"/>
      <c r="DM51" s="179"/>
      <c r="DN51" s="179"/>
      <c r="DO51" s="179"/>
      <c r="DP51" s="179"/>
      <c r="DQ51" s="179"/>
      <c r="DR51" s="179"/>
      <c r="DS51" s="179"/>
      <c r="DT51" s="179"/>
      <c r="DU51" s="179"/>
      <c r="DV51" s="179"/>
      <c r="DW51" s="179"/>
      <c r="DX51" s="179"/>
      <c r="DY51" s="179"/>
      <c r="DZ51" s="179"/>
      <c r="EA51" s="179"/>
      <c r="EB51" s="179"/>
      <c r="EC51" s="179"/>
      <c r="ED51" s="179"/>
      <c r="EE51" s="179"/>
      <c r="EF51" s="179"/>
      <c r="EG51" s="179"/>
      <c r="EH51" s="179"/>
      <c r="EI51" s="179"/>
      <c r="EJ51" s="179"/>
      <c r="EK51" s="179"/>
      <c r="EL51" s="179"/>
      <c r="EM51" s="179"/>
      <c r="EN51" s="179"/>
      <c r="EO51" s="179"/>
      <c r="EP51" s="179"/>
      <c r="EQ51" s="179"/>
      <c r="ER51" s="179"/>
      <c r="ES51" s="179"/>
      <c r="ET51" s="179"/>
      <c r="EU51" s="179"/>
      <c r="EV51" s="179"/>
      <c r="EW51" s="179"/>
      <c r="EX51" s="179"/>
      <c r="EY51" s="179"/>
      <c r="EZ51" s="179"/>
      <c r="FA51" s="179"/>
      <c r="FB51" s="179"/>
      <c r="FC51" s="179"/>
      <c r="FD51" s="179"/>
      <c r="FE51" s="179"/>
      <c r="FF51" s="179"/>
      <c r="FG51" s="179"/>
      <c r="FH51" s="179"/>
      <c r="FI51" s="179"/>
      <c r="FJ51" s="179"/>
      <c r="FK51" s="179"/>
      <c r="FL51" s="179"/>
      <c r="FM51" s="179"/>
      <c r="FN51" s="179"/>
      <c r="FO51" s="179"/>
      <c r="FP51" s="179"/>
      <c r="FQ51" s="179"/>
      <c r="FR51" s="179"/>
      <c r="FS51" s="179"/>
      <c r="FT51" s="179"/>
      <c r="FU51" s="179"/>
      <c r="FV51" s="179"/>
      <c r="FW51" s="179"/>
      <c r="FX51" s="179"/>
      <c r="FY51" s="179"/>
      <c r="FZ51" s="179"/>
      <c r="GA51" s="179"/>
      <c r="GB51" s="179"/>
      <c r="GC51" s="179"/>
      <c r="GD51" s="179"/>
      <c r="GE51" s="179"/>
      <c r="GF51" s="179"/>
      <c r="GG51" s="179"/>
      <c r="GH51" s="179"/>
      <c r="GI51" s="179"/>
      <c r="GJ51" s="179"/>
      <c r="GK51" s="179"/>
      <c r="GL51" s="179"/>
      <c r="GM51" s="179"/>
      <c r="GN51" s="179"/>
      <c r="GO51" s="179"/>
      <c r="GP51" s="179"/>
      <c r="GQ51" s="179"/>
      <c r="GR51" s="179"/>
      <c r="GS51" s="179"/>
      <c r="GT51" s="179"/>
      <c r="GU51" s="179"/>
      <c r="GV51" s="179"/>
      <c r="GW51" s="179"/>
      <c r="GX51" s="179"/>
      <c r="GY51" s="179"/>
      <c r="GZ51" s="179"/>
      <c r="HA51" s="179"/>
      <c r="HB51" s="179"/>
      <c r="HC51" s="179"/>
      <c r="HD51" s="179"/>
      <c r="HE51" s="179"/>
      <c r="HF51" s="179"/>
      <c r="HG51" s="179"/>
      <c r="HH51" s="179"/>
    </row>
    <row r="52" ht="99.95" customHeight="1" spans="1:216">
      <c r="A52" s="163" t="s">
        <v>166</v>
      </c>
      <c r="B52" s="179" t="s">
        <v>167</v>
      </c>
      <c r="C52" s="183" t="s">
        <v>168</v>
      </c>
      <c r="D52" s="179" t="s">
        <v>169</v>
      </c>
      <c r="E52" s="179"/>
      <c r="F52" s="179"/>
      <c r="G52" s="179"/>
      <c r="H52" s="179"/>
      <c r="I52" s="179"/>
      <c r="J52" s="179"/>
      <c r="K52" s="179"/>
      <c r="L52" s="179"/>
      <c r="M52" s="179"/>
      <c r="N52" s="179"/>
      <c r="O52" s="179"/>
      <c r="P52" s="179"/>
      <c r="Q52" s="179"/>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9"/>
      <c r="AQ52" s="179"/>
      <c r="AR52" s="179"/>
      <c r="AS52" s="179"/>
      <c r="AT52" s="179"/>
      <c r="AU52" s="179"/>
      <c r="AV52" s="179"/>
      <c r="AW52" s="179"/>
      <c r="AX52" s="179"/>
      <c r="AY52" s="179"/>
      <c r="AZ52" s="179"/>
      <c r="BA52" s="179"/>
      <c r="BB52" s="179"/>
      <c r="BC52" s="179"/>
      <c r="BD52" s="179"/>
      <c r="BE52" s="179"/>
      <c r="BF52" s="179"/>
      <c r="BG52" s="179"/>
      <c r="BH52" s="179"/>
      <c r="BI52" s="179"/>
      <c r="BJ52" s="179"/>
      <c r="BK52" s="179"/>
      <c r="BL52" s="179"/>
      <c r="BM52" s="179"/>
      <c r="BN52" s="179"/>
      <c r="BO52" s="179"/>
      <c r="BP52" s="179"/>
      <c r="BQ52" s="179"/>
      <c r="BR52" s="179"/>
      <c r="BS52" s="179"/>
      <c r="BT52" s="179"/>
      <c r="BU52" s="179"/>
      <c r="BV52" s="179"/>
      <c r="BW52" s="179"/>
      <c r="BX52" s="179"/>
      <c r="BY52" s="179"/>
      <c r="BZ52" s="179"/>
      <c r="CA52" s="179"/>
      <c r="CB52" s="179"/>
      <c r="CC52" s="179"/>
      <c r="CD52" s="179"/>
      <c r="CE52" s="179"/>
      <c r="CF52" s="179"/>
      <c r="CG52" s="179"/>
      <c r="CH52" s="179"/>
      <c r="CI52" s="179"/>
      <c r="CJ52" s="179"/>
      <c r="CK52" s="179"/>
      <c r="CL52" s="179"/>
      <c r="CM52" s="179"/>
      <c r="CN52" s="179"/>
      <c r="CO52" s="179"/>
      <c r="CP52" s="179"/>
      <c r="CQ52" s="179"/>
      <c r="CR52" s="179"/>
      <c r="CS52" s="179"/>
      <c r="CT52" s="179"/>
      <c r="CU52" s="179"/>
      <c r="CV52" s="179"/>
      <c r="CW52" s="179"/>
      <c r="CX52" s="179"/>
      <c r="CY52" s="179"/>
      <c r="CZ52" s="179"/>
      <c r="DA52" s="179"/>
      <c r="DB52" s="179"/>
      <c r="DC52" s="179"/>
      <c r="DD52" s="179"/>
      <c r="DE52" s="179"/>
      <c r="DF52" s="179"/>
      <c r="DG52" s="179"/>
      <c r="DH52" s="179"/>
      <c r="DI52" s="179"/>
      <c r="DJ52" s="179"/>
      <c r="DK52" s="179"/>
      <c r="DL52" s="179"/>
      <c r="DM52" s="179"/>
      <c r="DN52" s="179"/>
      <c r="DO52" s="179"/>
      <c r="DP52" s="179"/>
      <c r="DQ52" s="179"/>
      <c r="DR52" s="179"/>
      <c r="DS52" s="179"/>
      <c r="DT52" s="179"/>
      <c r="DU52" s="179"/>
      <c r="DV52" s="179"/>
      <c r="DW52" s="179"/>
      <c r="DX52" s="179"/>
      <c r="DY52" s="179"/>
      <c r="DZ52" s="179"/>
      <c r="EA52" s="179"/>
      <c r="EB52" s="179"/>
      <c r="EC52" s="179"/>
      <c r="ED52" s="179"/>
      <c r="EE52" s="179"/>
      <c r="EF52" s="179"/>
      <c r="EG52" s="179"/>
      <c r="EH52" s="179"/>
      <c r="EI52" s="179"/>
      <c r="EJ52" s="179"/>
      <c r="EK52" s="179"/>
      <c r="EL52" s="179"/>
      <c r="EM52" s="179"/>
      <c r="EN52" s="179"/>
      <c r="EO52" s="179"/>
      <c r="EP52" s="179"/>
      <c r="EQ52" s="179"/>
      <c r="ER52" s="179"/>
      <c r="ES52" s="179"/>
      <c r="ET52" s="179"/>
      <c r="EU52" s="179"/>
      <c r="EV52" s="179"/>
      <c r="EW52" s="179"/>
      <c r="EX52" s="179"/>
      <c r="EY52" s="179"/>
      <c r="EZ52" s="179"/>
      <c r="FA52" s="179"/>
      <c r="FB52" s="179"/>
      <c r="FC52" s="179"/>
      <c r="FD52" s="179"/>
      <c r="FE52" s="179"/>
      <c r="FF52" s="179"/>
      <c r="FG52" s="179"/>
      <c r="FH52" s="179"/>
      <c r="FI52" s="179"/>
      <c r="FJ52" s="179"/>
      <c r="FK52" s="179"/>
      <c r="FL52" s="179"/>
      <c r="FM52" s="179"/>
      <c r="FN52" s="179"/>
      <c r="FO52" s="179"/>
      <c r="FP52" s="179"/>
      <c r="FQ52" s="179"/>
      <c r="FR52" s="179"/>
      <c r="FS52" s="179"/>
      <c r="FT52" s="179"/>
      <c r="FU52" s="179"/>
      <c r="FV52" s="179"/>
      <c r="FW52" s="179"/>
      <c r="FX52" s="179"/>
      <c r="FY52" s="179"/>
      <c r="FZ52" s="179"/>
      <c r="GA52" s="179"/>
      <c r="GB52" s="179"/>
      <c r="GC52" s="179"/>
      <c r="GD52" s="179"/>
      <c r="GE52" s="179"/>
      <c r="GF52" s="179"/>
      <c r="GG52" s="179"/>
      <c r="GH52" s="179"/>
      <c r="GI52" s="179"/>
      <c r="GJ52" s="179"/>
      <c r="GK52" s="179"/>
      <c r="GL52" s="179"/>
      <c r="GM52" s="179"/>
      <c r="GN52" s="179"/>
      <c r="GO52" s="179"/>
      <c r="GP52" s="179"/>
      <c r="GQ52" s="179"/>
      <c r="GR52" s="179"/>
      <c r="GS52" s="179"/>
      <c r="GT52" s="179"/>
      <c r="GU52" s="179"/>
      <c r="GV52" s="179"/>
      <c r="GW52" s="179"/>
      <c r="GX52" s="179"/>
      <c r="GY52" s="179"/>
      <c r="GZ52" s="179"/>
      <c r="HA52" s="179"/>
      <c r="HB52" s="179"/>
      <c r="HC52" s="179"/>
      <c r="HD52" s="179"/>
      <c r="HE52" s="179"/>
      <c r="HF52" s="179"/>
      <c r="HG52" s="179"/>
      <c r="HH52" s="179"/>
    </row>
    <row r="53" ht="99.95" customHeight="1" spans="1:216">
      <c r="A53" s="163" t="s">
        <v>170</v>
      </c>
      <c r="B53" s="179" t="s">
        <v>171</v>
      </c>
      <c r="C53" s="183" t="s">
        <v>172</v>
      </c>
      <c r="D53" s="179" t="s">
        <v>173</v>
      </c>
      <c r="E53" s="179"/>
      <c r="F53" s="179"/>
      <c r="G53" s="179"/>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79"/>
      <c r="AH53" s="179"/>
      <c r="AI53" s="179"/>
      <c r="AJ53" s="179"/>
      <c r="AK53" s="179"/>
      <c r="AL53" s="179"/>
      <c r="AM53" s="179"/>
      <c r="AN53" s="179"/>
      <c r="AO53" s="179"/>
      <c r="AP53" s="179"/>
      <c r="AQ53" s="179"/>
      <c r="AR53" s="179"/>
      <c r="AS53" s="179"/>
      <c r="AT53" s="179"/>
      <c r="AU53" s="179"/>
      <c r="AV53" s="179"/>
      <c r="AW53" s="179"/>
      <c r="AX53" s="179"/>
      <c r="AY53" s="179"/>
      <c r="AZ53" s="179"/>
      <c r="BA53" s="179"/>
      <c r="BB53" s="179"/>
      <c r="BC53" s="179"/>
      <c r="BD53" s="179"/>
      <c r="BE53" s="179"/>
      <c r="BF53" s="179"/>
      <c r="BG53" s="179"/>
      <c r="BH53" s="179"/>
      <c r="BI53" s="179"/>
      <c r="BJ53" s="179"/>
      <c r="BK53" s="179"/>
      <c r="BL53" s="179"/>
      <c r="BM53" s="179"/>
      <c r="BN53" s="179"/>
      <c r="BO53" s="179"/>
      <c r="BP53" s="179"/>
      <c r="BQ53" s="179"/>
      <c r="BR53" s="179"/>
      <c r="BS53" s="179"/>
      <c r="BT53" s="179"/>
      <c r="BU53" s="179"/>
      <c r="BV53" s="179"/>
      <c r="BW53" s="179"/>
      <c r="BX53" s="179"/>
      <c r="BY53" s="179"/>
      <c r="BZ53" s="179"/>
      <c r="CA53" s="179"/>
      <c r="CB53" s="179"/>
      <c r="CC53" s="179"/>
      <c r="CD53" s="179"/>
      <c r="CE53" s="179"/>
      <c r="CF53" s="179"/>
      <c r="CG53" s="179"/>
      <c r="CH53" s="179"/>
      <c r="CI53" s="179"/>
      <c r="CJ53" s="179"/>
      <c r="CK53" s="179"/>
      <c r="CL53" s="179"/>
      <c r="CM53" s="179"/>
      <c r="CN53" s="179"/>
      <c r="CO53" s="179"/>
      <c r="CP53" s="179"/>
      <c r="CQ53" s="179"/>
      <c r="CR53" s="179"/>
      <c r="CS53" s="179"/>
      <c r="CT53" s="179"/>
      <c r="CU53" s="179"/>
      <c r="CV53" s="179"/>
      <c r="CW53" s="179"/>
      <c r="CX53" s="179"/>
      <c r="CY53" s="179"/>
      <c r="CZ53" s="179"/>
      <c r="DA53" s="179"/>
      <c r="DB53" s="179"/>
      <c r="DC53" s="179"/>
      <c r="DD53" s="179"/>
      <c r="DE53" s="179"/>
      <c r="DF53" s="179"/>
      <c r="DG53" s="179"/>
      <c r="DH53" s="179"/>
      <c r="DI53" s="179"/>
      <c r="DJ53" s="179"/>
      <c r="DK53" s="179"/>
      <c r="DL53" s="179"/>
      <c r="DM53" s="179"/>
      <c r="DN53" s="179"/>
      <c r="DO53" s="179"/>
      <c r="DP53" s="179"/>
      <c r="DQ53" s="179"/>
      <c r="DR53" s="179"/>
      <c r="DS53" s="179"/>
      <c r="DT53" s="179"/>
      <c r="DU53" s="179"/>
      <c r="DV53" s="179"/>
      <c r="DW53" s="179"/>
      <c r="DX53" s="179"/>
      <c r="DY53" s="179"/>
      <c r="DZ53" s="179"/>
      <c r="EA53" s="179"/>
      <c r="EB53" s="179"/>
      <c r="EC53" s="179"/>
      <c r="ED53" s="179"/>
      <c r="EE53" s="179"/>
      <c r="EF53" s="179"/>
      <c r="EG53" s="179"/>
      <c r="EH53" s="179"/>
      <c r="EI53" s="179"/>
      <c r="EJ53" s="179"/>
      <c r="EK53" s="179"/>
      <c r="EL53" s="179"/>
      <c r="EM53" s="179"/>
      <c r="EN53" s="179"/>
      <c r="EO53" s="179"/>
      <c r="EP53" s="179"/>
      <c r="EQ53" s="179"/>
      <c r="ER53" s="179"/>
      <c r="ES53" s="179"/>
      <c r="ET53" s="179"/>
      <c r="EU53" s="179"/>
      <c r="EV53" s="179"/>
      <c r="EW53" s="179"/>
      <c r="EX53" s="179"/>
      <c r="EY53" s="179"/>
      <c r="EZ53" s="179"/>
      <c r="FA53" s="179"/>
      <c r="FB53" s="179"/>
      <c r="FC53" s="179"/>
      <c r="FD53" s="179"/>
      <c r="FE53" s="179"/>
      <c r="FF53" s="179"/>
      <c r="FG53" s="179"/>
      <c r="FH53" s="179"/>
      <c r="FI53" s="179"/>
      <c r="FJ53" s="179"/>
      <c r="FK53" s="179"/>
      <c r="FL53" s="179"/>
      <c r="FM53" s="179"/>
      <c r="FN53" s="179"/>
      <c r="FO53" s="179"/>
      <c r="FP53" s="179"/>
      <c r="FQ53" s="179"/>
      <c r="FR53" s="179"/>
      <c r="FS53" s="179"/>
      <c r="FT53" s="179"/>
      <c r="FU53" s="179"/>
      <c r="FV53" s="179"/>
      <c r="FW53" s="179"/>
      <c r="FX53" s="179"/>
      <c r="FY53" s="179"/>
      <c r="FZ53" s="179"/>
      <c r="GA53" s="179"/>
      <c r="GB53" s="179"/>
      <c r="GC53" s="179"/>
      <c r="GD53" s="179"/>
      <c r="GE53" s="179"/>
      <c r="GF53" s="179"/>
      <c r="GG53" s="179"/>
      <c r="GH53" s="179"/>
      <c r="GI53" s="179"/>
      <c r="GJ53" s="179"/>
      <c r="GK53" s="179"/>
      <c r="GL53" s="179"/>
      <c r="GM53" s="179"/>
      <c r="GN53" s="179"/>
      <c r="GO53" s="179"/>
      <c r="GP53" s="179"/>
      <c r="GQ53" s="179"/>
      <c r="GR53" s="179"/>
      <c r="GS53" s="179"/>
      <c r="GT53" s="179"/>
      <c r="GU53" s="179"/>
      <c r="GV53" s="179"/>
      <c r="GW53" s="179"/>
      <c r="GX53" s="179"/>
      <c r="GY53" s="179"/>
      <c r="GZ53" s="179"/>
      <c r="HA53" s="179"/>
      <c r="HB53" s="179"/>
      <c r="HC53" s="179"/>
      <c r="HD53" s="179"/>
      <c r="HE53" s="179"/>
      <c r="HF53" s="179"/>
      <c r="HG53" s="179"/>
      <c r="HH53" s="179"/>
    </row>
    <row r="54" ht="99.95" customHeight="1" spans="1:216">
      <c r="A54" s="163" t="s">
        <v>174</v>
      </c>
      <c r="B54" s="181" t="s">
        <v>175</v>
      </c>
      <c r="C54" s="183" t="s">
        <v>176</v>
      </c>
      <c r="D54" s="181" t="s">
        <v>169</v>
      </c>
      <c r="E54" s="179"/>
      <c r="F54" s="179"/>
      <c r="G54" s="179"/>
      <c r="H54" s="179"/>
      <c r="I54" s="179"/>
      <c r="J54" s="179"/>
      <c r="K54" s="179"/>
      <c r="L54" s="179"/>
      <c r="M54" s="179"/>
      <c r="N54" s="179"/>
      <c r="O54" s="179"/>
      <c r="P54" s="179"/>
      <c r="Q54" s="179"/>
      <c r="R54" s="179"/>
      <c r="S54" s="179"/>
      <c r="T54" s="179"/>
      <c r="U54" s="179"/>
      <c r="V54" s="179"/>
      <c r="W54" s="179"/>
      <c r="X54" s="179"/>
      <c r="Y54" s="179"/>
      <c r="Z54" s="179"/>
      <c r="AA54" s="179"/>
      <c r="AB54" s="179"/>
      <c r="AC54" s="179"/>
      <c r="AD54" s="179"/>
      <c r="AE54" s="179"/>
      <c r="AF54" s="179"/>
      <c r="AG54" s="179"/>
      <c r="AH54" s="179"/>
      <c r="AI54" s="179"/>
      <c r="AJ54" s="179"/>
      <c r="AK54" s="179"/>
      <c r="AL54" s="179"/>
      <c r="AM54" s="179"/>
      <c r="AN54" s="179"/>
      <c r="AO54" s="179"/>
      <c r="AP54" s="179"/>
      <c r="AQ54" s="179"/>
      <c r="AR54" s="179"/>
      <c r="AS54" s="179"/>
      <c r="AT54" s="179"/>
      <c r="AU54" s="179"/>
      <c r="AV54" s="179"/>
      <c r="AW54" s="179"/>
      <c r="AX54" s="179"/>
      <c r="AY54" s="179"/>
      <c r="AZ54" s="179"/>
      <c r="BA54" s="179"/>
      <c r="BB54" s="179"/>
      <c r="BC54" s="179"/>
      <c r="BD54" s="179"/>
      <c r="BE54" s="179"/>
      <c r="BF54" s="179"/>
      <c r="BG54" s="179"/>
      <c r="BH54" s="179"/>
      <c r="BI54" s="179"/>
      <c r="BJ54" s="179"/>
      <c r="BK54" s="179"/>
      <c r="BL54" s="179"/>
      <c r="BM54" s="179"/>
      <c r="BN54" s="179"/>
      <c r="BO54" s="179"/>
      <c r="BP54" s="179"/>
      <c r="BQ54" s="179"/>
      <c r="BR54" s="179"/>
      <c r="BS54" s="179"/>
      <c r="BT54" s="179"/>
      <c r="BU54" s="179"/>
      <c r="BV54" s="179"/>
      <c r="BW54" s="179"/>
      <c r="BX54" s="179"/>
      <c r="BY54" s="179"/>
      <c r="BZ54" s="179"/>
      <c r="CA54" s="179"/>
      <c r="CB54" s="179"/>
      <c r="CC54" s="179"/>
      <c r="CD54" s="179"/>
      <c r="CE54" s="179"/>
      <c r="CF54" s="179"/>
      <c r="CG54" s="179"/>
      <c r="CH54" s="179"/>
      <c r="CI54" s="179"/>
      <c r="CJ54" s="179"/>
      <c r="CK54" s="179"/>
      <c r="CL54" s="179"/>
      <c r="CM54" s="179"/>
      <c r="CN54" s="179"/>
      <c r="CO54" s="179"/>
      <c r="CP54" s="179"/>
      <c r="CQ54" s="179"/>
      <c r="CR54" s="179"/>
      <c r="CS54" s="179"/>
      <c r="CT54" s="179"/>
      <c r="CU54" s="179"/>
      <c r="CV54" s="179"/>
      <c r="CW54" s="179"/>
      <c r="CX54" s="179"/>
      <c r="CY54" s="179"/>
      <c r="CZ54" s="179"/>
      <c r="DA54" s="179"/>
      <c r="DB54" s="179"/>
      <c r="DC54" s="179"/>
      <c r="DD54" s="179"/>
      <c r="DE54" s="179"/>
      <c r="DF54" s="179"/>
      <c r="DG54" s="179"/>
      <c r="DH54" s="179"/>
      <c r="DI54" s="179"/>
      <c r="DJ54" s="179"/>
      <c r="DK54" s="179"/>
      <c r="DL54" s="179"/>
      <c r="DM54" s="179"/>
      <c r="DN54" s="179"/>
      <c r="DO54" s="179"/>
      <c r="DP54" s="179"/>
      <c r="DQ54" s="179"/>
      <c r="DR54" s="179"/>
      <c r="DS54" s="179"/>
      <c r="DT54" s="179"/>
      <c r="DU54" s="179"/>
      <c r="DV54" s="179"/>
      <c r="DW54" s="179"/>
      <c r="DX54" s="179"/>
      <c r="DY54" s="179"/>
      <c r="DZ54" s="179"/>
      <c r="EA54" s="179"/>
      <c r="EB54" s="179"/>
      <c r="EC54" s="179"/>
      <c r="ED54" s="179"/>
      <c r="EE54" s="179"/>
      <c r="EF54" s="179"/>
      <c r="EG54" s="179"/>
      <c r="EH54" s="179"/>
      <c r="EI54" s="179"/>
      <c r="EJ54" s="179"/>
      <c r="EK54" s="179"/>
      <c r="EL54" s="179"/>
      <c r="EM54" s="179"/>
      <c r="EN54" s="179"/>
      <c r="EO54" s="179"/>
      <c r="EP54" s="179"/>
      <c r="EQ54" s="179"/>
      <c r="ER54" s="179"/>
      <c r="ES54" s="179"/>
      <c r="ET54" s="179"/>
      <c r="EU54" s="179"/>
      <c r="EV54" s="179"/>
      <c r="EW54" s="179"/>
      <c r="EX54" s="179"/>
      <c r="EY54" s="179"/>
      <c r="EZ54" s="179"/>
      <c r="FA54" s="179"/>
      <c r="FB54" s="179"/>
      <c r="FC54" s="179"/>
      <c r="FD54" s="179"/>
      <c r="FE54" s="179"/>
      <c r="FF54" s="179"/>
      <c r="FG54" s="179"/>
      <c r="FH54" s="179"/>
      <c r="FI54" s="179"/>
      <c r="FJ54" s="179"/>
      <c r="FK54" s="179"/>
      <c r="FL54" s="179"/>
      <c r="FM54" s="179"/>
      <c r="FN54" s="179"/>
      <c r="FO54" s="179"/>
      <c r="FP54" s="179"/>
      <c r="FQ54" s="179"/>
      <c r="FR54" s="179"/>
      <c r="FS54" s="179"/>
      <c r="FT54" s="179"/>
      <c r="FU54" s="179"/>
      <c r="FV54" s="179"/>
      <c r="FW54" s="179"/>
      <c r="FX54" s="179"/>
      <c r="FY54" s="179"/>
      <c r="FZ54" s="179"/>
      <c r="GA54" s="179"/>
      <c r="GB54" s="179"/>
      <c r="GC54" s="179"/>
      <c r="GD54" s="179"/>
      <c r="GE54" s="179"/>
      <c r="GF54" s="179"/>
      <c r="GG54" s="179"/>
      <c r="GH54" s="179"/>
      <c r="GI54" s="179"/>
      <c r="GJ54" s="179"/>
      <c r="GK54" s="179"/>
      <c r="GL54" s="179"/>
      <c r="GM54" s="179"/>
      <c r="GN54" s="179"/>
      <c r="GO54" s="179"/>
      <c r="GP54" s="179"/>
      <c r="GQ54" s="179"/>
      <c r="GR54" s="179"/>
      <c r="GS54" s="179"/>
      <c r="GT54" s="179"/>
      <c r="GU54" s="179"/>
      <c r="GV54" s="179"/>
      <c r="GW54" s="179"/>
      <c r="GX54" s="179"/>
      <c r="GY54" s="179"/>
      <c r="GZ54" s="179"/>
      <c r="HA54" s="179"/>
      <c r="HB54" s="179"/>
      <c r="HC54" s="179"/>
      <c r="HD54" s="179"/>
      <c r="HE54" s="179"/>
      <c r="HF54" s="179"/>
      <c r="HG54" s="179"/>
      <c r="HH54" s="179"/>
    </row>
    <row r="55" ht="99.95" customHeight="1" spans="1:216">
      <c r="A55" s="163" t="s">
        <v>177</v>
      </c>
      <c r="B55" s="179" t="s">
        <v>178</v>
      </c>
      <c r="C55" s="183" t="s">
        <v>179</v>
      </c>
      <c r="D55" s="179" t="s">
        <v>180</v>
      </c>
      <c r="E55" s="179"/>
      <c r="F55" s="179"/>
      <c r="G55" s="179"/>
      <c r="H55" s="179"/>
      <c r="I55" s="179"/>
      <c r="J55" s="179"/>
      <c r="K55" s="179"/>
      <c r="L55" s="179"/>
      <c r="M55" s="179"/>
      <c r="N55" s="179"/>
      <c r="O55" s="179"/>
      <c r="P55" s="179"/>
      <c r="Q55" s="179"/>
      <c r="R55" s="179"/>
      <c r="S55" s="179"/>
      <c r="T55" s="179"/>
      <c r="U55" s="179"/>
      <c r="V55" s="179"/>
      <c r="W55" s="179"/>
      <c r="X55" s="179"/>
      <c r="Y55" s="179"/>
      <c r="Z55" s="179"/>
      <c r="AA55" s="179"/>
      <c r="AB55" s="179"/>
      <c r="AC55" s="179"/>
      <c r="AD55" s="179"/>
      <c r="AE55" s="179"/>
      <c r="AF55" s="179"/>
      <c r="AG55" s="179"/>
      <c r="AH55" s="179"/>
      <c r="AI55" s="179"/>
      <c r="AJ55" s="179"/>
      <c r="AK55" s="179"/>
      <c r="AL55" s="179"/>
      <c r="AM55" s="179"/>
      <c r="AN55" s="179"/>
      <c r="AO55" s="179"/>
      <c r="AP55" s="179"/>
      <c r="AQ55" s="179"/>
      <c r="AR55" s="179"/>
      <c r="AS55" s="179"/>
      <c r="AT55" s="179"/>
      <c r="AU55" s="179"/>
      <c r="AV55" s="179"/>
      <c r="AW55" s="179"/>
      <c r="AX55" s="179"/>
      <c r="AY55" s="179"/>
      <c r="AZ55" s="179"/>
      <c r="BA55" s="179"/>
      <c r="BB55" s="179"/>
      <c r="BC55" s="179"/>
      <c r="BD55" s="179"/>
      <c r="BE55" s="179"/>
      <c r="BF55" s="179"/>
      <c r="BG55" s="179"/>
      <c r="BH55" s="179"/>
      <c r="BI55" s="179"/>
      <c r="BJ55" s="179"/>
      <c r="BK55" s="179"/>
      <c r="BL55" s="179"/>
      <c r="BM55" s="179"/>
      <c r="BN55" s="179"/>
      <c r="BO55" s="179"/>
      <c r="BP55" s="179"/>
      <c r="BQ55" s="179"/>
      <c r="BR55" s="179"/>
      <c r="BS55" s="179"/>
      <c r="BT55" s="179"/>
      <c r="BU55" s="179"/>
      <c r="BV55" s="179"/>
      <c r="BW55" s="179"/>
      <c r="BX55" s="179"/>
      <c r="BY55" s="179"/>
      <c r="BZ55" s="179"/>
      <c r="CA55" s="179"/>
      <c r="CB55" s="179"/>
      <c r="CC55" s="179"/>
      <c r="CD55" s="179"/>
      <c r="CE55" s="179"/>
      <c r="CF55" s="179"/>
      <c r="CG55" s="179"/>
      <c r="CH55" s="179"/>
      <c r="CI55" s="179"/>
      <c r="CJ55" s="179"/>
      <c r="CK55" s="179"/>
      <c r="CL55" s="179"/>
      <c r="CM55" s="179"/>
      <c r="CN55" s="179"/>
      <c r="CO55" s="179"/>
      <c r="CP55" s="179"/>
      <c r="CQ55" s="179"/>
      <c r="CR55" s="179"/>
      <c r="CS55" s="179"/>
      <c r="CT55" s="179"/>
      <c r="CU55" s="179"/>
      <c r="CV55" s="179"/>
      <c r="CW55" s="179"/>
      <c r="CX55" s="179"/>
      <c r="CY55" s="179"/>
      <c r="CZ55" s="179"/>
      <c r="DA55" s="179"/>
      <c r="DB55" s="179"/>
      <c r="DC55" s="179"/>
      <c r="DD55" s="179"/>
      <c r="DE55" s="179"/>
      <c r="DF55" s="179"/>
      <c r="DG55" s="179"/>
      <c r="DH55" s="179"/>
      <c r="DI55" s="179"/>
      <c r="DJ55" s="179"/>
      <c r="DK55" s="179"/>
      <c r="DL55" s="179"/>
      <c r="DM55" s="179"/>
      <c r="DN55" s="179"/>
      <c r="DO55" s="179"/>
      <c r="DP55" s="179"/>
      <c r="DQ55" s="179"/>
      <c r="DR55" s="179"/>
      <c r="DS55" s="179"/>
      <c r="DT55" s="179"/>
      <c r="DU55" s="179"/>
      <c r="DV55" s="179"/>
      <c r="DW55" s="179"/>
      <c r="DX55" s="179"/>
      <c r="DY55" s="179"/>
      <c r="DZ55" s="179"/>
      <c r="EA55" s="179"/>
      <c r="EB55" s="179"/>
      <c r="EC55" s="179"/>
      <c r="ED55" s="179"/>
      <c r="EE55" s="179"/>
      <c r="EF55" s="179"/>
      <c r="EG55" s="179"/>
      <c r="EH55" s="179"/>
      <c r="EI55" s="179"/>
      <c r="EJ55" s="179"/>
      <c r="EK55" s="179"/>
      <c r="EL55" s="179"/>
      <c r="EM55" s="179"/>
      <c r="EN55" s="179"/>
      <c r="EO55" s="179"/>
      <c r="EP55" s="179"/>
      <c r="EQ55" s="179"/>
      <c r="ER55" s="179"/>
      <c r="ES55" s="179"/>
      <c r="ET55" s="179"/>
      <c r="EU55" s="179"/>
      <c r="EV55" s="179"/>
      <c r="EW55" s="179"/>
      <c r="EX55" s="179"/>
      <c r="EY55" s="179"/>
      <c r="EZ55" s="179"/>
      <c r="FA55" s="179"/>
      <c r="FB55" s="179"/>
      <c r="FC55" s="179"/>
      <c r="FD55" s="179"/>
      <c r="FE55" s="179"/>
      <c r="FF55" s="179"/>
      <c r="FG55" s="179"/>
      <c r="FH55" s="179"/>
      <c r="FI55" s="179"/>
      <c r="FJ55" s="179"/>
      <c r="FK55" s="179"/>
      <c r="FL55" s="179"/>
      <c r="FM55" s="179"/>
      <c r="FN55" s="179"/>
      <c r="FO55" s="179"/>
      <c r="FP55" s="179"/>
      <c r="FQ55" s="179"/>
      <c r="FR55" s="179"/>
      <c r="FS55" s="179"/>
      <c r="FT55" s="179"/>
      <c r="FU55" s="179"/>
      <c r="FV55" s="179"/>
      <c r="FW55" s="179"/>
      <c r="FX55" s="179"/>
      <c r="FY55" s="179"/>
      <c r="FZ55" s="179"/>
      <c r="GA55" s="179"/>
      <c r="GB55" s="179"/>
      <c r="GC55" s="179"/>
      <c r="GD55" s="179"/>
      <c r="GE55" s="179"/>
      <c r="GF55" s="179"/>
      <c r="GG55" s="179"/>
      <c r="GH55" s="179"/>
      <c r="GI55" s="179"/>
      <c r="GJ55" s="179"/>
      <c r="GK55" s="179"/>
      <c r="GL55" s="179"/>
      <c r="GM55" s="179"/>
      <c r="GN55" s="179"/>
      <c r="GO55" s="179"/>
      <c r="GP55" s="179"/>
      <c r="GQ55" s="179"/>
      <c r="GR55" s="179"/>
      <c r="GS55" s="179"/>
      <c r="GT55" s="179"/>
      <c r="GU55" s="179"/>
      <c r="GV55" s="179"/>
      <c r="GW55" s="179"/>
      <c r="GX55" s="179"/>
      <c r="GY55" s="179"/>
      <c r="GZ55" s="179"/>
      <c r="HA55" s="179"/>
      <c r="HB55" s="179"/>
      <c r="HC55" s="179"/>
      <c r="HD55" s="179"/>
      <c r="HE55" s="179"/>
      <c r="HF55" s="179"/>
      <c r="HG55" s="179"/>
      <c r="HH55" s="179"/>
    </row>
    <row r="56" ht="99.95" customHeight="1" spans="1:216">
      <c r="A56" s="169" t="s">
        <v>181</v>
      </c>
      <c r="B56" s="181" t="s">
        <v>182</v>
      </c>
      <c r="C56" s="183" t="s">
        <v>183</v>
      </c>
      <c r="D56" s="181" t="s">
        <v>169</v>
      </c>
      <c r="E56" s="179"/>
      <c r="F56" s="179"/>
      <c r="G56" s="179"/>
      <c r="H56" s="179"/>
      <c r="I56" s="179"/>
      <c r="J56" s="179"/>
      <c r="K56" s="179"/>
      <c r="L56" s="179"/>
      <c r="M56" s="179"/>
      <c r="N56" s="179"/>
      <c r="O56" s="179"/>
      <c r="P56" s="179"/>
      <c r="Q56" s="179"/>
      <c r="R56" s="179"/>
      <c r="S56" s="179"/>
      <c r="T56" s="179"/>
      <c r="U56" s="179"/>
      <c r="V56" s="179"/>
      <c r="W56" s="179"/>
      <c r="X56" s="179"/>
      <c r="Y56" s="179"/>
      <c r="Z56" s="179"/>
      <c r="AA56" s="179"/>
      <c r="AB56" s="179"/>
      <c r="AC56" s="179"/>
      <c r="AD56" s="179"/>
      <c r="AE56" s="179"/>
      <c r="AF56" s="179"/>
      <c r="AG56" s="179"/>
      <c r="AH56" s="179"/>
      <c r="AI56" s="179"/>
      <c r="AJ56" s="179"/>
      <c r="AK56" s="179"/>
      <c r="AL56" s="179"/>
      <c r="AM56" s="179"/>
      <c r="AN56" s="179"/>
      <c r="AO56" s="179"/>
      <c r="AP56" s="179"/>
      <c r="AQ56" s="179"/>
      <c r="AR56" s="179"/>
      <c r="AS56" s="179"/>
      <c r="AT56" s="179"/>
      <c r="AU56" s="179"/>
      <c r="AV56" s="179"/>
      <c r="AW56" s="179"/>
      <c r="AX56" s="179"/>
      <c r="AY56" s="179"/>
      <c r="AZ56" s="179"/>
      <c r="BA56" s="179"/>
      <c r="BB56" s="179"/>
      <c r="BC56" s="179"/>
      <c r="BD56" s="179"/>
      <c r="BE56" s="179"/>
      <c r="BF56" s="179"/>
      <c r="BG56" s="179"/>
      <c r="BH56" s="179"/>
      <c r="BI56" s="179"/>
      <c r="BJ56" s="179"/>
      <c r="BK56" s="179"/>
      <c r="BL56" s="179"/>
      <c r="BM56" s="179"/>
      <c r="BN56" s="179"/>
      <c r="BO56" s="179"/>
      <c r="BP56" s="179"/>
      <c r="BQ56" s="179"/>
      <c r="BR56" s="179"/>
      <c r="BS56" s="179"/>
      <c r="BT56" s="179"/>
      <c r="BU56" s="179"/>
      <c r="BV56" s="179"/>
      <c r="BW56" s="179"/>
      <c r="BX56" s="179"/>
      <c r="BY56" s="179"/>
      <c r="BZ56" s="179"/>
      <c r="CA56" s="179"/>
      <c r="CB56" s="179"/>
      <c r="CC56" s="179"/>
      <c r="CD56" s="179"/>
      <c r="CE56" s="179"/>
      <c r="CF56" s="179"/>
      <c r="CG56" s="179"/>
      <c r="CH56" s="179"/>
      <c r="CI56" s="179"/>
      <c r="CJ56" s="179"/>
      <c r="CK56" s="179"/>
      <c r="CL56" s="179"/>
      <c r="CM56" s="179"/>
      <c r="CN56" s="179"/>
      <c r="CO56" s="179"/>
      <c r="CP56" s="179"/>
      <c r="CQ56" s="179"/>
      <c r="CR56" s="179"/>
      <c r="CS56" s="179"/>
      <c r="CT56" s="179"/>
      <c r="CU56" s="179"/>
      <c r="CV56" s="179"/>
      <c r="CW56" s="179"/>
      <c r="CX56" s="179"/>
      <c r="CY56" s="179"/>
      <c r="CZ56" s="179"/>
      <c r="DA56" s="179"/>
      <c r="DB56" s="179"/>
      <c r="DC56" s="179"/>
      <c r="DD56" s="179"/>
      <c r="DE56" s="179"/>
      <c r="DF56" s="179"/>
      <c r="DG56" s="179"/>
      <c r="DH56" s="179"/>
      <c r="DI56" s="179"/>
      <c r="DJ56" s="179"/>
      <c r="DK56" s="179"/>
      <c r="DL56" s="179"/>
      <c r="DM56" s="179"/>
      <c r="DN56" s="179"/>
      <c r="DO56" s="179"/>
      <c r="DP56" s="179"/>
      <c r="DQ56" s="179"/>
      <c r="DR56" s="179"/>
      <c r="DS56" s="179"/>
      <c r="DT56" s="179"/>
      <c r="DU56" s="179"/>
      <c r="DV56" s="179"/>
      <c r="DW56" s="179"/>
      <c r="DX56" s="179"/>
      <c r="DY56" s="179"/>
      <c r="DZ56" s="179"/>
      <c r="EA56" s="179"/>
      <c r="EB56" s="179"/>
      <c r="EC56" s="179"/>
      <c r="ED56" s="179"/>
      <c r="EE56" s="179"/>
      <c r="EF56" s="179"/>
      <c r="EG56" s="179"/>
      <c r="EH56" s="179"/>
      <c r="EI56" s="179"/>
      <c r="EJ56" s="179"/>
      <c r="EK56" s="179"/>
      <c r="EL56" s="179"/>
      <c r="EM56" s="179"/>
      <c r="EN56" s="179"/>
      <c r="EO56" s="179"/>
      <c r="EP56" s="179"/>
      <c r="EQ56" s="179"/>
      <c r="ER56" s="179"/>
      <c r="ES56" s="179"/>
      <c r="ET56" s="179"/>
      <c r="EU56" s="179"/>
      <c r="EV56" s="179"/>
      <c r="EW56" s="179"/>
      <c r="EX56" s="179"/>
      <c r="EY56" s="179"/>
      <c r="EZ56" s="179"/>
      <c r="FA56" s="179"/>
      <c r="FB56" s="179"/>
      <c r="FC56" s="179"/>
      <c r="FD56" s="179"/>
      <c r="FE56" s="179"/>
      <c r="FF56" s="179"/>
      <c r="FG56" s="179"/>
      <c r="FH56" s="179"/>
      <c r="FI56" s="179"/>
      <c r="FJ56" s="179"/>
      <c r="FK56" s="179"/>
      <c r="FL56" s="179"/>
      <c r="FM56" s="179"/>
      <c r="FN56" s="179"/>
      <c r="FO56" s="179"/>
      <c r="FP56" s="179"/>
      <c r="FQ56" s="179"/>
      <c r="FR56" s="179"/>
      <c r="FS56" s="179"/>
      <c r="FT56" s="179"/>
      <c r="FU56" s="179"/>
      <c r="FV56" s="179"/>
      <c r="FW56" s="179"/>
      <c r="FX56" s="179"/>
      <c r="FY56" s="179"/>
      <c r="FZ56" s="179"/>
      <c r="GA56" s="179"/>
      <c r="GB56" s="179"/>
      <c r="GC56" s="179"/>
      <c r="GD56" s="179"/>
      <c r="GE56" s="179"/>
      <c r="GF56" s="179"/>
      <c r="GG56" s="179"/>
      <c r="GH56" s="179"/>
      <c r="GI56" s="179"/>
      <c r="GJ56" s="179"/>
      <c r="GK56" s="179"/>
      <c r="GL56" s="179"/>
      <c r="GM56" s="179"/>
      <c r="GN56" s="179"/>
      <c r="GO56" s="179"/>
      <c r="GP56" s="179"/>
      <c r="GQ56" s="179"/>
      <c r="GR56" s="179"/>
      <c r="GS56" s="179"/>
      <c r="GT56" s="179"/>
      <c r="GU56" s="179"/>
      <c r="GV56" s="179"/>
      <c r="GW56" s="179"/>
      <c r="GX56" s="179"/>
      <c r="GY56" s="179"/>
      <c r="GZ56" s="179"/>
      <c r="HA56" s="179"/>
      <c r="HB56" s="179"/>
      <c r="HC56" s="179"/>
      <c r="HD56" s="179"/>
      <c r="HE56" s="179"/>
      <c r="HF56" s="179"/>
      <c r="HG56" s="179"/>
      <c r="HH56" s="179"/>
    </row>
    <row r="57" ht="99.95" customHeight="1" spans="1:216">
      <c r="A57" s="163" t="s">
        <v>184</v>
      </c>
      <c r="B57" s="181" t="s">
        <v>185</v>
      </c>
      <c r="C57" s="183" t="s">
        <v>186</v>
      </c>
      <c r="D57" s="181" t="s">
        <v>187</v>
      </c>
      <c r="E57" s="179"/>
      <c r="F57" s="179"/>
      <c r="G57" s="179"/>
      <c r="H57" s="179"/>
      <c r="I57" s="179"/>
      <c r="J57" s="179"/>
      <c r="K57" s="179"/>
      <c r="L57" s="179"/>
      <c r="M57" s="179"/>
      <c r="N57" s="179"/>
      <c r="O57" s="179"/>
      <c r="P57" s="179"/>
      <c r="Q57" s="179"/>
      <c r="R57" s="179"/>
      <c r="S57" s="179"/>
      <c r="T57" s="179"/>
      <c r="U57" s="179"/>
      <c r="V57" s="179"/>
      <c r="W57" s="179"/>
      <c r="X57" s="179"/>
      <c r="Y57" s="179"/>
      <c r="Z57" s="179"/>
      <c r="AA57" s="179"/>
      <c r="AB57" s="179"/>
      <c r="AC57" s="179"/>
      <c r="AD57" s="179"/>
      <c r="AE57" s="179"/>
      <c r="AF57" s="179"/>
      <c r="AG57" s="179"/>
      <c r="AH57" s="179"/>
      <c r="AI57" s="179"/>
      <c r="AJ57" s="179"/>
      <c r="AK57" s="179"/>
      <c r="AL57" s="179"/>
      <c r="AM57" s="179"/>
      <c r="AN57" s="179"/>
      <c r="AO57" s="179"/>
      <c r="AP57" s="179"/>
      <c r="AQ57" s="179"/>
      <c r="AR57" s="179"/>
      <c r="AS57" s="179"/>
      <c r="AT57" s="179"/>
      <c r="AU57" s="179"/>
      <c r="AV57" s="179"/>
      <c r="AW57" s="179"/>
      <c r="AX57" s="179"/>
      <c r="AY57" s="179"/>
      <c r="AZ57" s="179"/>
      <c r="BA57" s="179"/>
      <c r="BB57" s="179"/>
      <c r="BC57" s="179"/>
      <c r="BD57" s="179"/>
      <c r="BE57" s="179"/>
      <c r="BF57" s="179"/>
      <c r="BG57" s="179"/>
      <c r="BH57" s="179"/>
      <c r="BI57" s="179"/>
      <c r="BJ57" s="179"/>
      <c r="BK57" s="179"/>
      <c r="BL57" s="179"/>
      <c r="BM57" s="179"/>
      <c r="BN57" s="179"/>
      <c r="BO57" s="179"/>
      <c r="BP57" s="179"/>
      <c r="BQ57" s="179"/>
      <c r="BR57" s="179"/>
      <c r="BS57" s="179"/>
      <c r="BT57" s="179"/>
      <c r="BU57" s="179"/>
      <c r="BV57" s="179"/>
      <c r="BW57" s="179"/>
      <c r="BX57" s="179"/>
      <c r="BY57" s="179"/>
      <c r="BZ57" s="179"/>
      <c r="CA57" s="179"/>
      <c r="CB57" s="179"/>
      <c r="CC57" s="179"/>
      <c r="CD57" s="179"/>
      <c r="CE57" s="179"/>
      <c r="CF57" s="179"/>
      <c r="CG57" s="179"/>
      <c r="CH57" s="179"/>
      <c r="CI57" s="179"/>
      <c r="CJ57" s="179"/>
      <c r="CK57" s="179"/>
      <c r="CL57" s="179"/>
      <c r="CM57" s="179"/>
      <c r="CN57" s="179"/>
      <c r="CO57" s="179"/>
      <c r="CP57" s="179"/>
      <c r="CQ57" s="179"/>
      <c r="CR57" s="179"/>
      <c r="CS57" s="179"/>
      <c r="CT57" s="179"/>
      <c r="CU57" s="179"/>
      <c r="CV57" s="179"/>
      <c r="CW57" s="179"/>
      <c r="CX57" s="179"/>
      <c r="CY57" s="179"/>
      <c r="CZ57" s="179"/>
      <c r="DA57" s="179"/>
      <c r="DB57" s="179"/>
      <c r="DC57" s="179"/>
      <c r="DD57" s="179"/>
      <c r="DE57" s="179"/>
      <c r="DF57" s="179"/>
      <c r="DG57" s="179"/>
      <c r="DH57" s="179"/>
      <c r="DI57" s="179"/>
      <c r="DJ57" s="179"/>
      <c r="DK57" s="179"/>
      <c r="DL57" s="179"/>
      <c r="DM57" s="179"/>
      <c r="DN57" s="179"/>
      <c r="DO57" s="179"/>
      <c r="DP57" s="179"/>
      <c r="DQ57" s="179"/>
      <c r="DR57" s="179"/>
      <c r="DS57" s="179"/>
      <c r="DT57" s="179"/>
      <c r="DU57" s="179"/>
      <c r="DV57" s="179"/>
      <c r="DW57" s="179"/>
      <c r="DX57" s="179"/>
      <c r="DY57" s="179"/>
      <c r="DZ57" s="179"/>
      <c r="EA57" s="179"/>
      <c r="EB57" s="179"/>
      <c r="EC57" s="179"/>
      <c r="ED57" s="179"/>
      <c r="EE57" s="179"/>
      <c r="EF57" s="179"/>
      <c r="EG57" s="179"/>
      <c r="EH57" s="179"/>
      <c r="EI57" s="179"/>
      <c r="EJ57" s="179"/>
      <c r="EK57" s="179"/>
      <c r="EL57" s="179"/>
      <c r="EM57" s="179"/>
      <c r="EN57" s="179"/>
      <c r="EO57" s="179"/>
      <c r="EP57" s="179"/>
      <c r="EQ57" s="179"/>
      <c r="ER57" s="179"/>
      <c r="ES57" s="179"/>
      <c r="ET57" s="179"/>
      <c r="EU57" s="179"/>
      <c r="EV57" s="179"/>
      <c r="EW57" s="179"/>
      <c r="EX57" s="179"/>
      <c r="EY57" s="179"/>
      <c r="EZ57" s="179"/>
      <c r="FA57" s="179"/>
      <c r="FB57" s="179"/>
      <c r="FC57" s="179"/>
      <c r="FD57" s="179"/>
      <c r="FE57" s="179"/>
      <c r="FF57" s="179"/>
      <c r="FG57" s="179"/>
      <c r="FH57" s="179"/>
      <c r="FI57" s="179"/>
      <c r="FJ57" s="179"/>
      <c r="FK57" s="179"/>
      <c r="FL57" s="179"/>
      <c r="FM57" s="179"/>
      <c r="FN57" s="179"/>
      <c r="FO57" s="179"/>
      <c r="FP57" s="179"/>
      <c r="FQ57" s="179"/>
      <c r="FR57" s="179"/>
      <c r="FS57" s="179"/>
      <c r="FT57" s="179"/>
      <c r="FU57" s="179"/>
      <c r="FV57" s="179"/>
      <c r="FW57" s="179"/>
      <c r="FX57" s="179"/>
      <c r="FY57" s="179"/>
      <c r="FZ57" s="179"/>
      <c r="GA57" s="179"/>
      <c r="GB57" s="179"/>
      <c r="GC57" s="179"/>
      <c r="GD57" s="179"/>
      <c r="GE57" s="179"/>
      <c r="GF57" s="179"/>
      <c r="GG57" s="179"/>
      <c r="GH57" s="179"/>
      <c r="GI57" s="179"/>
      <c r="GJ57" s="179"/>
      <c r="GK57" s="179"/>
      <c r="GL57" s="179"/>
      <c r="GM57" s="179"/>
      <c r="GN57" s="179"/>
      <c r="GO57" s="179"/>
      <c r="GP57" s="179"/>
      <c r="GQ57" s="179"/>
      <c r="GR57" s="179"/>
      <c r="GS57" s="179"/>
      <c r="GT57" s="179"/>
      <c r="GU57" s="179"/>
      <c r="GV57" s="179"/>
      <c r="GW57" s="179"/>
      <c r="GX57" s="179"/>
      <c r="GY57" s="179"/>
      <c r="GZ57" s="179"/>
      <c r="HA57" s="179"/>
      <c r="HB57" s="179"/>
      <c r="HC57" s="179"/>
      <c r="HD57" s="179"/>
      <c r="HE57" s="179"/>
      <c r="HF57" s="179"/>
      <c r="HG57" s="179"/>
      <c r="HH57" s="179"/>
    </row>
    <row r="58" ht="99.95" customHeight="1" spans="1:216">
      <c r="A58" s="167" t="s">
        <v>188</v>
      </c>
      <c r="B58" s="181" t="s">
        <v>189</v>
      </c>
      <c r="C58" s="183" t="s">
        <v>190</v>
      </c>
      <c r="D58" s="181" t="s">
        <v>191</v>
      </c>
      <c r="E58" s="179"/>
      <c r="F58" s="179"/>
      <c r="G58" s="179"/>
      <c r="H58" s="179"/>
      <c r="I58" s="179"/>
      <c r="J58" s="179"/>
      <c r="K58" s="179"/>
      <c r="L58" s="179"/>
      <c r="M58" s="179"/>
      <c r="N58" s="179"/>
      <c r="O58" s="179"/>
      <c r="P58" s="179"/>
      <c r="Q58" s="179"/>
      <c r="R58" s="179"/>
      <c r="S58" s="179"/>
      <c r="T58" s="179"/>
      <c r="U58" s="179"/>
      <c r="V58" s="179"/>
      <c r="W58" s="179"/>
      <c r="X58" s="179"/>
      <c r="Y58" s="179"/>
      <c r="Z58" s="179"/>
      <c r="AA58" s="179"/>
      <c r="AB58" s="179"/>
      <c r="AC58" s="179"/>
      <c r="AD58" s="179"/>
      <c r="AE58" s="179"/>
      <c r="AF58" s="179"/>
      <c r="AG58" s="179"/>
      <c r="AH58" s="179"/>
      <c r="AI58" s="179"/>
      <c r="AJ58" s="179"/>
      <c r="AK58" s="179"/>
      <c r="AL58" s="179"/>
      <c r="AM58" s="179"/>
      <c r="AN58" s="179"/>
      <c r="AO58" s="179"/>
      <c r="AP58" s="179"/>
      <c r="AQ58" s="179"/>
      <c r="AR58" s="179"/>
      <c r="AS58" s="179"/>
      <c r="AT58" s="179"/>
      <c r="AU58" s="179"/>
      <c r="AV58" s="179"/>
      <c r="AW58" s="179"/>
      <c r="AX58" s="179"/>
      <c r="AY58" s="179"/>
      <c r="AZ58" s="179"/>
      <c r="BA58" s="179"/>
      <c r="BB58" s="179"/>
      <c r="BC58" s="179"/>
      <c r="BD58" s="179"/>
      <c r="BE58" s="179"/>
      <c r="BF58" s="179"/>
      <c r="BG58" s="179"/>
      <c r="BH58" s="179"/>
      <c r="BI58" s="179"/>
      <c r="BJ58" s="179"/>
      <c r="BK58" s="179"/>
      <c r="BL58" s="179"/>
      <c r="BM58" s="179"/>
      <c r="BN58" s="179"/>
      <c r="BO58" s="179"/>
      <c r="BP58" s="179"/>
      <c r="BQ58" s="179"/>
      <c r="BR58" s="179"/>
      <c r="BS58" s="179"/>
      <c r="BT58" s="179"/>
      <c r="BU58" s="179"/>
      <c r="BV58" s="179"/>
      <c r="BW58" s="179"/>
      <c r="BX58" s="179"/>
      <c r="BY58" s="179"/>
      <c r="BZ58" s="179"/>
      <c r="CA58" s="179"/>
      <c r="CB58" s="179"/>
      <c r="CC58" s="179"/>
      <c r="CD58" s="179"/>
      <c r="CE58" s="179"/>
      <c r="CF58" s="179"/>
      <c r="CG58" s="179"/>
      <c r="CH58" s="179"/>
      <c r="CI58" s="179"/>
      <c r="CJ58" s="179"/>
      <c r="CK58" s="179"/>
      <c r="CL58" s="179"/>
      <c r="CM58" s="179"/>
      <c r="CN58" s="179"/>
      <c r="CO58" s="179"/>
      <c r="CP58" s="179"/>
      <c r="CQ58" s="179"/>
      <c r="CR58" s="179"/>
      <c r="CS58" s="179"/>
      <c r="CT58" s="179"/>
      <c r="CU58" s="179"/>
      <c r="CV58" s="179"/>
      <c r="CW58" s="179"/>
      <c r="CX58" s="179"/>
      <c r="CY58" s="179"/>
      <c r="CZ58" s="179"/>
      <c r="DA58" s="179"/>
      <c r="DB58" s="179"/>
      <c r="DC58" s="179"/>
      <c r="DD58" s="179"/>
      <c r="DE58" s="179"/>
      <c r="DF58" s="179"/>
      <c r="DG58" s="179"/>
      <c r="DH58" s="179"/>
      <c r="DI58" s="179"/>
      <c r="DJ58" s="179"/>
      <c r="DK58" s="179"/>
      <c r="DL58" s="179"/>
      <c r="DM58" s="179"/>
      <c r="DN58" s="179"/>
      <c r="DO58" s="179"/>
      <c r="DP58" s="179"/>
      <c r="DQ58" s="179"/>
      <c r="DR58" s="179"/>
      <c r="DS58" s="179"/>
      <c r="DT58" s="179"/>
      <c r="DU58" s="179"/>
      <c r="DV58" s="179"/>
      <c r="DW58" s="179"/>
      <c r="DX58" s="179"/>
      <c r="DY58" s="179"/>
      <c r="DZ58" s="179"/>
      <c r="EA58" s="179"/>
      <c r="EB58" s="179"/>
      <c r="EC58" s="179"/>
      <c r="ED58" s="179"/>
      <c r="EE58" s="179"/>
      <c r="EF58" s="179"/>
      <c r="EG58" s="179"/>
      <c r="EH58" s="179"/>
      <c r="EI58" s="179"/>
      <c r="EJ58" s="179"/>
      <c r="EK58" s="179"/>
      <c r="EL58" s="179"/>
      <c r="EM58" s="179"/>
      <c r="EN58" s="179"/>
      <c r="EO58" s="179"/>
      <c r="EP58" s="179"/>
      <c r="EQ58" s="179"/>
      <c r="ER58" s="179"/>
      <c r="ES58" s="179"/>
      <c r="ET58" s="179"/>
      <c r="EU58" s="179"/>
      <c r="EV58" s="179"/>
      <c r="EW58" s="179"/>
      <c r="EX58" s="179"/>
      <c r="EY58" s="179"/>
      <c r="EZ58" s="179"/>
      <c r="FA58" s="179"/>
      <c r="FB58" s="179"/>
      <c r="FC58" s="179"/>
      <c r="FD58" s="179"/>
      <c r="FE58" s="179"/>
      <c r="FF58" s="179"/>
      <c r="FG58" s="179"/>
      <c r="FH58" s="179"/>
      <c r="FI58" s="179"/>
      <c r="FJ58" s="179"/>
      <c r="FK58" s="179"/>
      <c r="FL58" s="179"/>
      <c r="FM58" s="179"/>
      <c r="FN58" s="179"/>
      <c r="FO58" s="179"/>
      <c r="FP58" s="179"/>
      <c r="FQ58" s="179"/>
      <c r="FR58" s="179"/>
      <c r="FS58" s="179"/>
      <c r="FT58" s="179"/>
      <c r="FU58" s="179"/>
      <c r="FV58" s="179"/>
      <c r="FW58" s="179"/>
      <c r="FX58" s="179"/>
      <c r="FY58" s="179"/>
      <c r="FZ58" s="179"/>
      <c r="GA58" s="179"/>
      <c r="GB58" s="179"/>
      <c r="GC58" s="179"/>
      <c r="GD58" s="179"/>
      <c r="GE58" s="179"/>
      <c r="GF58" s="179"/>
      <c r="GG58" s="179"/>
      <c r="GH58" s="179"/>
      <c r="GI58" s="179"/>
      <c r="GJ58" s="179"/>
      <c r="GK58" s="179"/>
      <c r="GL58" s="179"/>
      <c r="GM58" s="179"/>
      <c r="GN58" s="179"/>
      <c r="GO58" s="179"/>
      <c r="GP58" s="179"/>
      <c r="GQ58" s="179"/>
      <c r="GR58" s="179"/>
      <c r="GS58" s="179"/>
      <c r="GT58" s="179"/>
      <c r="GU58" s="179"/>
      <c r="GV58" s="179"/>
      <c r="GW58" s="179"/>
      <c r="GX58" s="179"/>
      <c r="GY58" s="179"/>
      <c r="GZ58" s="179"/>
      <c r="HA58" s="179"/>
      <c r="HB58" s="179"/>
      <c r="HC58" s="179"/>
      <c r="HD58" s="179"/>
      <c r="HE58" s="179"/>
      <c r="HF58" s="179"/>
      <c r="HG58" s="179"/>
      <c r="HH58" s="179"/>
    </row>
    <row r="59" ht="99.95" customHeight="1" spans="1:216">
      <c r="A59" s="163" t="s">
        <v>192</v>
      </c>
      <c r="B59" s="179" t="s">
        <v>193</v>
      </c>
      <c r="C59" s="183" t="s">
        <v>194</v>
      </c>
      <c r="D59" s="179" t="s">
        <v>195</v>
      </c>
      <c r="E59" s="179"/>
      <c r="F59" s="179"/>
      <c r="G59" s="179"/>
      <c r="H59" s="179"/>
      <c r="I59" s="179"/>
      <c r="J59" s="179"/>
      <c r="K59" s="179"/>
      <c r="L59" s="179"/>
      <c r="M59" s="179"/>
      <c r="N59" s="179"/>
      <c r="O59" s="179"/>
      <c r="P59" s="179"/>
      <c r="Q59" s="179"/>
      <c r="R59" s="179"/>
      <c r="S59" s="179"/>
      <c r="T59" s="179"/>
      <c r="U59" s="179"/>
      <c r="V59" s="179"/>
      <c r="W59" s="179"/>
      <c r="X59" s="179"/>
      <c r="Y59" s="179"/>
      <c r="Z59" s="179"/>
      <c r="AA59" s="179"/>
      <c r="AB59" s="179"/>
      <c r="AC59" s="179"/>
      <c r="AD59" s="179"/>
      <c r="AE59" s="179"/>
      <c r="AF59" s="179"/>
      <c r="AG59" s="179"/>
      <c r="AH59" s="179"/>
      <c r="AI59" s="179"/>
      <c r="AJ59" s="179"/>
      <c r="AK59" s="179"/>
      <c r="AL59" s="179"/>
      <c r="AM59" s="179"/>
      <c r="AN59" s="179"/>
      <c r="AO59" s="179"/>
      <c r="AP59" s="179"/>
      <c r="AQ59" s="179"/>
      <c r="AR59" s="179"/>
      <c r="AS59" s="179"/>
      <c r="AT59" s="179"/>
      <c r="AU59" s="179"/>
      <c r="AV59" s="179"/>
      <c r="AW59" s="179"/>
      <c r="AX59" s="179"/>
      <c r="AY59" s="179"/>
      <c r="AZ59" s="179"/>
      <c r="BA59" s="179"/>
      <c r="BB59" s="179"/>
      <c r="BC59" s="179"/>
      <c r="BD59" s="179"/>
      <c r="BE59" s="179"/>
      <c r="BF59" s="179"/>
      <c r="BG59" s="179"/>
      <c r="BH59" s="179"/>
      <c r="BI59" s="179"/>
      <c r="BJ59" s="179"/>
      <c r="BK59" s="179"/>
      <c r="BL59" s="179"/>
      <c r="BM59" s="179"/>
      <c r="BN59" s="179"/>
      <c r="BO59" s="179"/>
      <c r="BP59" s="179"/>
      <c r="BQ59" s="179"/>
      <c r="BR59" s="179"/>
      <c r="BS59" s="179"/>
      <c r="BT59" s="179"/>
      <c r="BU59" s="179"/>
      <c r="BV59" s="179"/>
      <c r="BW59" s="179"/>
      <c r="BX59" s="179"/>
      <c r="BY59" s="179"/>
      <c r="BZ59" s="179"/>
      <c r="CA59" s="179"/>
      <c r="CB59" s="179"/>
      <c r="CC59" s="179"/>
      <c r="CD59" s="179"/>
      <c r="CE59" s="179"/>
      <c r="CF59" s="179"/>
      <c r="CG59" s="179"/>
      <c r="CH59" s="179"/>
      <c r="CI59" s="179"/>
      <c r="CJ59" s="179"/>
      <c r="CK59" s="179"/>
      <c r="CL59" s="179"/>
      <c r="CM59" s="179"/>
      <c r="CN59" s="179"/>
      <c r="CO59" s="179"/>
      <c r="CP59" s="179"/>
      <c r="CQ59" s="179"/>
      <c r="CR59" s="179"/>
      <c r="CS59" s="179"/>
      <c r="CT59" s="179"/>
      <c r="CU59" s="179"/>
      <c r="CV59" s="179"/>
      <c r="CW59" s="179"/>
      <c r="CX59" s="179"/>
      <c r="CY59" s="179"/>
      <c r="CZ59" s="179"/>
      <c r="DA59" s="179"/>
      <c r="DB59" s="179"/>
      <c r="DC59" s="179"/>
      <c r="DD59" s="179"/>
      <c r="DE59" s="179"/>
      <c r="DF59" s="179"/>
      <c r="DG59" s="179"/>
      <c r="DH59" s="179"/>
      <c r="DI59" s="179"/>
      <c r="DJ59" s="179"/>
      <c r="DK59" s="179"/>
      <c r="DL59" s="179"/>
      <c r="DM59" s="179"/>
      <c r="DN59" s="179"/>
      <c r="DO59" s="179"/>
      <c r="DP59" s="179"/>
      <c r="DQ59" s="179"/>
      <c r="DR59" s="179"/>
      <c r="DS59" s="179"/>
      <c r="DT59" s="179"/>
      <c r="DU59" s="179"/>
      <c r="DV59" s="179"/>
      <c r="DW59" s="179"/>
      <c r="DX59" s="179"/>
      <c r="DY59" s="179"/>
      <c r="DZ59" s="179"/>
      <c r="EA59" s="179"/>
      <c r="EB59" s="179"/>
      <c r="EC59" s="179"/>
      <c r="ED59" s="179"/>
      <c r="EE59" s="179"/>
      <c r="EF59" s="179"/>
      <c r="EG59" s="179"/>
      <c r="EH59" s="179"/>
      <c r="EI59" s="179"/>
      <c r="EJ59" s="179"/>
      <c r="EK59" s="179"/>
      <c r="EL59" s="179"/>
      <c r="EM59" s="179"/>
      <c r="EN59" s="179"/>
      <c r="EO59" s="179"/>
      <c r="EP59" s="179"/>
      <c r="EQ59" s="179"/>
      <c r="ER59" s="179"/>
      <c r="ES59" s="179"/>
      <c r="ET59" s="179"/>
      <c r="EU59" s="179"/>
      <c r="EV59" s="179"/>
      <c r="EW59" s="179"/>
      <c r="EX59" s="179"/>
      <c r="EY59" s="179"/>
      <c r="EZ59" s="179"/>
      <c r="FA59" s="179"/>
      <c r="FB59" s="179"/>
      <c r="FC59" s="179"/>
      <c r="FD59" s="179"/>
      <c r="FE59" s="179"/>
      <c r="FF59" s="179"/>
      <c r="FG59" s="179"/>
      <c r="FH59" s="179"/>
      <c r="FI59" s="179"/>
      <c r="FJ59" s="179"/>
      <c r="FK59" s="179"/>
      <c r="FL59" s="179"/>
      <c r="FM59" s="179"/>
      <c r="FN59" s="179"/>
      <c r="FO59" s="179"/>
      <c r="FP59" s="179"/>
      <c r="FQ59" s="179"/>
      <c r="FR59" s="179"/>
      <c r="FS59" s="179"/>
      <c r="FT59" s="179"/>
      <c r="FU59" s="179"/>
      <c r="FV59" s="179"/>
      <c r="FW59" s="179"/>
      <c r="FX59" s="179"/>
      <c r="FY59" s="179"/>
      <c r="FZ59" s="179"/>
      <c r="GA59" s="179"/>
      <c r="GB59" s="179"/>
      <c r="GC59" s="179"/>
      <c r="GD59" s="179"/>
      <c r="GE59" s="179"/>
      <c r="GF59" s="179"/>
      <c r="GG59" s="179"/>
      <c r="GH59" s="179"/>
      <c r="GI59" s="179"/>
      <c r="GJ59" s="179"/>
      <c r="GK59" s="179"/>
      <c r="GL59" s="179"/>
      <c r="GM59" s="179"/>
      <c r="GN59" s="179"/>
      <c r="GO59" s="179"/>
      <c r="GP59" s="179"/>
      <c r="GQ59" s="179"/>
      <c r="GR59" s="179"/>
      <c r="GS59" s="179"/>
      <c r="GT59" s="179"/>
      <c r="GU59" s="179"/>
      <c r="GV59" s="179"/>
      <c r="GW59" s="179"/>
      <c r="GX59" s="179"/>
      <c r="GY59" s="179"/>
      <c r="GZ59" s="179"/>
      <c r="HA59" s="179"/>
      <c r="HB59" s="179"/>
      <c r="HC59" s="179"/>
      <c r="HD59" s="179"/>
      <c r="HE59" s="179"/>
      <c r="HF59" s="179"/>
      <c r="HG59" s="179"/>
      <c r="HH59" s="179"/>
    </row>
    <row r="60" ht="99.95" customHeight="1" spans="1:216">
      <c r="A60" s="163" t="s">
        <v>192</v>
      </c>
      <c r="B60" s="179" t="s">
        <v>193</v>
      </c>
      <c r="C60" s="183" t="s">
        <v>196</v>
      </c>
      <c r="D60" s="179" t="s">
        <v>195</v>
      </c>
      <c r="E60" s="179"/>
      <c r="F60" s="179"/>
      <c r="G60" s="179"/>
      <c r="H60" s="179"/>
      <c r="I60" s="179"/>
      <c r="J60" s="179"/>
      <c r="K60" s="179"/>
      <c r="L60" s="179"/>
      <c r="M60" s="179"/>
      <c r="N60" s="179"/>
      <c r="O60" s="179"/>
      <c r="P60" s="179"/>
      <c r="Q60" s="179"/>
      <c r="R60" s="179"/>
      <c r="S60" s="179"/>
      <c r="T60" s="179"/>
      <c r="U60" s="179"/>
      <c r="V60" s="179"/>
      <c r="W60" s="179"/>
      <c r="X60" s="179"/>
      <c r="Y60" s="179"/>
      <c r="Z60" s="179"/>
      <c r="AA60" s="179"/>
      <c r="AB60" s="179"/>
      <c r="AC60" s="179"/>
      <c r="AD60" s="179"/>
      <c r="AE60" s="179"/>
      <c r="AF60" s="179"/>
      <c r="AG60" s="179"/>
      <c r="AH60" s="179"/>
      <c r="AI60" s="179"/>
      <c r="AJ60" s="179"/>
      <c r="AK60" s="179"/>
      <c r="AL60" s="179"/>
      <c r="AM60" s="179"/>
      <c r="AN60" s="179"/>
      <c r="AO60" s="179"/>
      <c r="AP60" s="179"/>
      <c r="AQ60" s="179"/>
      <c r="AR60" s="179"/>
      <c r="AS60" s="179"/>
      <c r="AT60" s="179"/>
      <c r="AU60" s="179"/>
      <c r="AV60" s="179"/>
      <c r="AW60" s="179"/>
      <c r="AX60" s="179"/>
      <c r="AY60" s="179"/>
      <c r="AZ60" s="179"/>
      <c r="BA60" s="179"/>
      <c r="BB60" s="179"/>
      <c r="BC60" s="179"/>
      <c r="BD60" s="179"/>
      <c r="BE60" s="179"/>
      <c r="BF60" s="179"/>
      <c r="BG60" s="179"/>
      <c r="BH60" s="179"/>
      <c r="BI60" s="179"/>
      <c r="BJ60" s="179"/>
      <c r="BK60" s="179"/>
      <c r="BL60" s="179"/>
      <c r="BM60" s="179"/>
      <c r="BN60" s="179"/>
      <c r="BO60" s="179"/>
      <c r="BP60" s="179"/>
      <c r="BQ60" s="179"/>
      <c r="BR60" s="179"/>
      <c r="BS60" s="179"/>
      <c r="BT60" s="179"/>
      <c r="BU60" s="179"/>
      <c r="BV60" s="179"/>
      <c r="BW60" s="179"/>
      <c r="BX60" s="179"/>
      <c r="BY60" s="179"/>
      <c r="BZ60" s="179"/>
      <c r="CA60" s="179"/>
      <c r="CB60" s="179"/>
      <c r="CC60" s="179"/>
      <c r="CD60" s="179"/>
      <c r="CE60" s="179"/>
      <c r="CF60" s="179"/>
      <c r="CG60" s="179"/>
      <c r="CH60" s="179"/>
      <c r="CI60" s="179"/>
      <c r="CJ60" s="179"/>
      <c r="CK60" s="179"/>
      <c r="CL60" s="179"/>
      <c r="CM60" s="179"/>
      <c r="CN60" s="179"/>
      <c r="CO60" s="179"/>
      <c r="CP60" s="179"/>
      <c r="CQ60" s="179"/>
      <c r="CR60" s="179"/>
      <c r="CS60" s="179"/>
      <c r="CT60" s="179"/>
      <c r="CU60" s="179"/>
      <c r="CV60" s="179"/>
      <c r="CW60" s="179"/>
      <c r="CX60" s="179"/>
      <c r="CY60" s="179"/>
      <c r="CZ60" s="179"/>
      <c r="DA60" s="179"/>
      <c r="DB60" s="179"/>
      <c r="DC60" s="179"/>
      <c r="DD60" s="179"/>
      <c r="DE60" s="179"/>
      <c r="DF60" s="179"/>
      <c r="DG60" s="179"/>
      <c r="DH60" s="179"/>
      <c r="DI60" s="179"/>
      <c r="DJ60" s="179"/>
      <c r="DK60" s="179"/>
      <c r="DL60" s="179"/>
      <c r="DM60" s="179"/>
      <c r="DN60" s="179"/>
      <c r="DO60" s="179"/>
      <c r="DP60" s="179"/>
      <c r="DQ60" s="179"/>
      <c r="DR60" s="179"/>
      <c r="DS60" s="179"/>
      <c r="DT60" s="179"/>
      <c r="DU60" s="179"/>
      <c r="DV60" s="179"/>
      <c r="DW60" s="179"/>
      <c r="DX60" s="179"/>
      <c r="DY60" s="179"/>
      <c r="DZ60" s="179"/>
      <c r="EA60" s="179"/>
      <c r="EB60" s="179"/>
      <c r="EC60" s="179"/>
      <c r="ED60" s="179"/>
      <c r="EE60" s="179"/>
      <c r="EF60" s="179"/>
      <c r="EG60" s="179"/>
      <c r="EH60" s="179"/>
      <c r="EI60" s="179"/>
      <c r="EJ60" s="179"/>
      <c r="EK60" s="179"/>
      <c r="EL60" s="179"/>
      <c r="EM60" s="179"/>
      <c r="EN60" s="179"/>
      <c r="EO60" s="179"/>
      <c r="EP60" s="179"/>
      <c r="EQ60" s="179"/>
      <c r="ER60" s="179"/>
      <c r="ES60" s="179"/>
      <c r="ET60" s="179"/>
      <c r="EU60" s="179"/>
      <c r="EV60" s="179"/>
      <c r="EW60" s="179"/>
      <c r="EX60" s="179"/>
      <c r="EY60" s="179"/>
      <c r="EZ60" s="179"/>
      <c r="FA60" s="179"/>
      <c r="FB60" s="179"/>
      <c r="FC60" s="179"/>
      <c r="FD60" s="179"/>
      <c r="FE60" s="179"/>
      <c r="FF60" s="179"/>
      <c r="FG60" s="179"/>
      <c r="FH60" s="179"/>
      <c r="FI60" s="179"/>
      <c r="FJ60" s="179"/>
      <c r="FK60" s="179"/>
      <c r="FL60" s="179"/>
      <c r="FM60" s="179"/>
      <c r="FN60" s="179"/>
      <c r="FO60" s="179"/>
      <c r="FP60" s="179"/>
      <c r="FQ60" s="179"/>
      <c r="FR60" s="179"/>
      <c r="FS60" s="179"/>
      <c r="FT60" s="179"/>
      <c r="FU60" s="179"/>
      <c r="FV60" s="179"/>
      <c r="FW60" s="179"/>
      <c r="FX60" s="179"/>
      <c r="FY60" s="179"/>
      <c r="FZ60" s="179"/>
      <c r="GA60" s="179"/>
      <c r="GB60" s="179"/>
      <c r="GC60" s="179"/>
      <c r="GD60" s="179"/>
      <c r="GE60" s="179"/>
      <c r="GF60" s="179"/>
      <c r="GG60" s="179"/>
      <c r="GH60" s="179"/>
      <c r="GI60" s="179"/>
      <c r="GJ60" s="179"/>
      <c r="GK60" s="179"/>
      <c r="GL60" s="179"/>
      <c r="GM60" s="179"/>
      <c r="GN60" s="179"/>
      <c r="GO60" s="179"/>
      <c r="GP60" s="179"/>
      <c r="GQ60" s="179"/>
      <c r="GR60" s="179"/>
      <c r="GS60" s="179"/>
      <c r="GT60" s="179"/>
      <c r="GU60" s="179"/>
      <c r="GV60" s="179"/>
      <c r="GW60" s="179"/>
      <c r="GX60" s="179"/>
      <c r="GY60" s="179"/>
      <c r="GZ60" s="179"/>
      <c r="HA60" s="179"/>
      <c r="HB60" s="179"/>
      <c r="HC60" s="179"/>
      <c r="HD60" s="179"/>
      <c r="HE60" s="179"/>
      <c r="HF60" s="179"/>
      <c r="HG60" s="179"/>
      <c r="HH60" s="179"/>
    </row>
    <row r="61" ht="99.95" customHeight="1" spans="1:216">
      <c r="A61" s="163" t="s">
        <v>197</v>
      </c>
      <c r="B61" s="179" t="s">
        <v>198</v>
      </c>
      <c r="C61" s="183" t="s">
        <v>199</v>
      </c>
      <c r="D61" s="179" t="s">
        <v>200</v>
      </c>
      <c r="E61" s="179"/>
      <c r="F61" s="179"/>
      <c r="G61" s="179"/>
      <c r="H61" s="179"/>
      <c r="I61" s="179"/>
      <c r="J61" s="179"/>
      <c r="K61" s="179"/>
      <c r="L61" s="179"/>
      <c r="M61" s="179"/>
      <c r="N61" s="179"/>
      <c r="O61" s="179"/>
      <c r="P61" s="179"/>
      <c r="Q61" s="179"/>
      <c r="R61" s="179"/>
      <c r="S61" s="179"/>
      <c r="T61" s="179"/>
      <c r="U61" s="179"/>
      <c r="V61" s="179"/>
      <c r="W61" s="179"/>
      <c r="X61" s="179"/>
      <c r="Y61" s="179"/>
      <c r="Z61" s="179"/>
      <c r="AA61" s="179"/>
      <c r="AB61" s="179"/>
      <c r="AC61" s="179"/>
      <c r="AD61" s="179"/>
      <c r="AE61" s="179"/>
      <c r="AF61" s="179"/>
      <c r="AG61" s="179"/>
      <c r="AH61" s="179"/>
      <c r="AI61" s="179"/>
      <c r="AJ61" s="179"/>
      <c r="AK61" s="179"/>
      <c r="AL61" s="179"/>
      <c r="AM61" s="179"/>
      <c r="AN61" s="179"/>
      <c r="AO61" s="179"/>
      <c r="AP61" s="179"/>
      <c r="AQ61" s="179"/>
      <c r="AR61" s="179"/>
      <c r="AS61" s="179"/>
      <c r="AT61" s="179"/>
      <c r="AU61" s="179"/>
      <c r="AV61" s="179"/>
      <c r="AW61" s="179"/>
      <c r="AX61" s="179"/>
      <c r="AY61" s="179"/>
      <c r="AZ61" s="179"/>
      <c r="BA61" s="179"/>
      <c r="BB61" s="179"/>
      <c r="BC61" s="179"/>
      <c r="BD61" s="179"/>
      <c r="BE61" s="179"/>
      <c r="BF61" s="179"/>
      <c r="BG61" s="179"/>
      <c r="BH61" s="179"/>
      <c r="BI61" s="179"/>
      <c r="BJ61" s="179"/>
      <c r="BK61" s="179"/>
      <c r="BL61" s="179"/>
      <c r="BM61" s="179"/>
      <c r="BN61" s="179"/>
      <c r="BO61" s="179"/>
      <c r="BP61" s="179"/>
      <c r="BQ61" s="179"/>
      <c r="BR61" s="179"/>
      <c r="BS61" s="179"/>
      <c r="BT61" s="179"/>
      <c r="BU61" s="179"/>
      <c r="BV61" s="179"/>
      <c r="BW61" s="179"/>
      <c r="BX61" s="179"/>
      <c r="BY61" s="179"/>
      <c r="BZ61" s="179"/>
      <c r="CA61" s="179"/>
      <c r="CB61" s="179"/>
      <c r="CC61" s="179"/>
      <c r="CD61" s="179"/>
      <c r="CE61" s="179"/>
      <c r="CF61" s="179"/>
      <c r="CG61" s="179"/>
      <c r="CH61" s="179"/>
      <c r="CI61" s="179"/>
      <c r="CJ61" s="179"/>
      <c r="CK61" s="179"/>
      <c r="CL61" s="179"/>
      <c r="CM61" s="179"/>
      <c r="CN61" s="179"/>
      <c r="CO61" s="179"/>
      <c r="CP61" s="179"/>
      <c r="CQ61" s="179"/>
      <c r="CR61" s="179"/>
      <c r="CS61" s="179"/>
      <c r="CT61" s="179"/>
      <c r="CU61" s="179"/>
      <c r="CV61" s="179"/>
      <c r="CW61" s="179"/>
      <c r="CX61" s="179"/>
      <c r="CY61" s="179"/>
      <c r="CZ61" s="179"/>
      <c r="DA61" s="179"/>
      <c r="DB61" s="179"/>
      <c r="DC61" s="179"/>
      <c r="DD61" s="179"/>
      <c r="DE61" s="179"/>
      <c r="DF61" s="179"/>
      <c r="DG61" s="179"/>
      <c r="DH61" s="179"/>
      <c r="DI61" s="179"/>
      <c r="DJ61" s="179"/>
      <c r="DK61" s="179"/>
      <c r="DL61" s="179"/>
      <c r="DM61" s="179"/>
      <c r="DN61" s="179"/>
      <c r="DO61" s="179"/>
      <c r="DP61" s="179"/>
      <c r="DQ61" s="179"/>
      <c r="DR61" s="179"/>
      <c r="DS61" s="179"/>
      <c r="DT61" s="179"/>
      <c r="DU61" s="179"/>
      <c r="DV61" s="179"/>
      <c r="DW61" s="179"/>
      <c r="DX61" s="179"/>
      <c r="DY61" s="179"/>
      <c r="DZ61" s="179"/>
      <c r="EA61" s="179"/>
      <c r="EB61" s="179"/>
      <c r="EC61" s="179"/>
      <c r="ED61" s="179"/>
      <c r="EE61" s="179"/>
      <c r="EF61" s="179"/>
      <c r="EG61" s="179"/>
      <c r="EH61" s="179"/>
      <c r="EI61" s="179"/>
      <c r="EJ61" s="179"/>
      <c r="EK61" s="179"/>
      <c r="EL61" s="179"/>
      <c r="EM61" s="179"/>
      <c r="EN61" s="179"/>
      <c r="EO61" s="179"/>
      <c r="EP61" s="179"/>
      <c r="EQ61" s="179"/>
      <c r="ER61" s="179"/>
      <c r="ES61" s="179"/>
      <c r="ET61" s="179"/>
      <c r="EU61" s="179"/>
      <c r="EV61" s="179"/>
      <c r="EW61" s="179"/>
      <c r="EX61" s="179"/>
      <c r="EY61" s="179"/>
      <c r="EZ61" s="179"/>
      <c r="FA61" s="179"/>
      <c r="FB61" s="179"/>
      <c r="FC61" s="179"/>
      <c r="FD61" s="179"/>
      <c r="FE61" s="179"/>
      <c r="FF61" s="179"/>
      <c r="FG61" s="179"/>
      <c r="FH61" s="179"/>
      <c r="FI61" s="179"/>
      <c r="FJ61" s="179"/>
      <c r="FK61" s="179"/>
      <c r="FL61" s="179"/>
      <c r="FM61" s="179"/>
      <c r="FN61" s="179"/>
      <c r="FO61" s="179"/>
      <c r="FP61" s="179"/>
      <c r="FQ61" s="179"/>
      <c r="FR61" s="179"/>
      <c r="FS61" s="179"/>
      <c r="FT61" s="179"/>
      <c r="FU61" s="179"/>
      <c r="FV61" s="179"/>
      <c r="FW61" s="179"/>
      <c r="FX61" s="179"/>
      <c r="FY61" s="179"/>
      <c r="FZ61" s="179"/>
      <c r="GA61" s="179"/>
      <c r="GB61" s="179"/>
      <c r="GC61" s="179"/>
      <c r="GD61" s="179"/>
      <c r="GE61" s="179"/>
      <c r="GF61" s="179"/>
      <c r="GG61" s="179"/>
      <c r="GH61" s="179"/>
      <c r="GI61" s="179"/>
      <c r="GJ61" s="179"/>
      <c r="GK61" s="179"/>
      <c r="GL61" s="179"/>
      <c r="GM61" s="179"/>
      <c r="GN61" s="179"/>
      <c r="GO61" s="179"/>
      <c r="GP61" s="179"/>
      <c r="GQ61" s="179"/>
      <c r="GR61" s="179"/>
      <c r="GS61" s="179"/>
      <c r="GT61" s="179"/>
      <c r="GU61" s="179"/>
      <c r="GV61" s="179"/>
      <c r="GW61" s="179"/>
      <c r="GX61" s="179"/>
      <c r="GY61" s="179"/>
      <c r="GZ61" s="179"/>
      <c r="HA61" s="179"/>
      <c r="HB61" s="179"/>
      <c r="HC61" s="179"/>
      <c r="HD61" s="179"/>
      <c r="HE61" s="179"/>
      <c r="HF61" s="179"/>
      <c r="HG61" s="179"/>
      <c r="HH61" s="179"/>
    </row>
    <row r="62" ht="99.95" customHeight="1" spans="1:4">
      <c r="A62" s="163" t="s">
        <v>201</v>
      </c>
      <c r="B62" s="181" t="s">
        <v>202</v>
      </c>
      <c r="C62" s="183" t="s">
        <v>203</v>
      </c>
      <c r="D62" s="181" t="s">
        <v>204</v>
      </c>
    </row>
    <row r="63" ht="99.95" customHeight="1" spans="1:4">
      <c r="A63" s="163" t="s">
        <v>205</v>
      </c>
      <c r="B63" s="181" t="s">
        <v>206</v>
      </c>
      <c r="C63" s="183" t="s">
        <v>207</v>
      </c>
      <c r="D63" s="181" t="s">
        <v>208</v>
      </c>
    </row>
    <row r="64" ht="99.95" customHeight="1" spans="1:4">
      <c r="A64" s="163" t="s">
        <v>209</v>
      </c>
      <c r="B64" s="181" t="s">
        <v>210</v>
      </c>
      <c r="C64" s="183" t="s">
        <v>211</v>
      </c>
      <c r="D64" s="181" t="s">
        <v>212</v>
      </c>
    </row>
    <row r="65" ht="99.95" customHeight="1" spans="1:4">
      <c r="A65" s="163" t="s">
        <v>213</v>
      </c>
      <c r="B65" s="181" t="s">
        <v>214</v>
      </c>
      <c r="C65" s="183" t="s">
        <v>215</v>
      </c>
      <c r="D65" s="181" t="s">
        <v>187</v>
      </c>
    </row>
    <row r="66" ht="99.95" customHeight="1" spans="1:4">
      <c r="A66" s="163" t="s">
        <v>213</v>
      </c>
      <c r="B66" s="181" t="s">
        <v>216</v>
      </c>
      <c r="C66" s="183" t="s">
        <v>217</v>
      </c>
      <c r="D66" s="181" t="s">
        <v>169</v>
      </c>
    </row>
    <row r="67" ht="99.95" customHeight="1" spans="1:4">
      <c r="A67" s="163" t="s">
        <v>218</v>
      </c>
      <c r="B67" s="181" t="s">
        <v>219</v>
      </c>
      <c r="C67" s="183" t="s">
        <v>220</v>
      </c>
      <c r="D67" s="181" t="s">
        <v>221</v>
      </c>
    </row>
    <row r="68" ht="99.95" customHeight="1" spans="1:4">
      <c r="A68" s="167" t="s">
        <v>222</v>
      </c>
      <c r="B68" s="181" t="s">
        <v>216</v>
      </c>
      <c r="C68" s="183" t="s">
        <v>223</v>
      </c>
      <c r="D68" s="181" t="s">
        <v>169</v>
      </c>
    </row>
    <row r="69" ht="99.95" customHeight="1" spans="1:4">
      <c r="A69" s="163" t="s">
        <v>224</v>
      </c>
      <c r="B69" s="179" t="s">
        <v>225</v>
      </c>
      <c r="C69" s="183" t="s">
        <v>226</v>
      </c>
      <c r="D69" s="179" t="s">
        <v>227</v>
      </c>
    </row>
    <row r="70" ht="99.95" customHeight="1" spans="1:4">
      <c r="A70" s="163" t="s">
        <v>228</v>
      </c>
      <c r="B70" s="179" t="s">
        <v>229</v>
      </c>
      <c r="C70" s="183" t="s">
        <v>230</v>
      </c>
      <c r="D70" s="179" t="s">
        <v>231</v>
      </c>
    </row>
    <row r="71" ht="99.95" customHeight="1" spans="1:4">
      <c r="A71" s="163" t="s">
        <v>232</v>
      </c>
      <c r="B71" s="179" t="s">
        <v>233</v>
      </c>
      <c r="C71" s="183" t="s">
        <v>234</v>
      </c>
      <c r="D71" s="179" t="s">
        <v>235</v>
      </c>
    </row>
    <row r="72" ht="99.95" customHeight="1" spans="1:4">
      <c r="A72" s="163" t="s">
        <v>236</v>
      </c>
      <c r="B72" s="181" t="s">
        <v>237</v>
      </c>
      <c r="C72" s="183" t="s">
        <v>238</v>
      </c>
      <c r="D72" s="181" t="s">
        <v>239</v>
      </c>
    </row>
    <row r="73" ht="99.95" customHeight="1" spans="1:216">
      <c r="A73" s="163" t="s">
        <v>240</v>
      </c>
      <c r="B73" s="181" t="s">
        <v>241</v>
      </c>
      <c r="C73" s="183" t="s">
        <v>242</v>
      </c>
      <c r="D73" s="181" t="s">
        <v>243</v>
      </c>
      <c r="E73" s="179"/>
      <c r="F73" s="179"/>
      <c r="G73" s="179"/>
      <c r="H73" s="179"/>
      <c r="I73" s="179"/>
      <c r="J73" s="179"/>
      <c r="K73" s="179"/>
      <c r="L73" s="179"/>
      <c r="M73" s="179"/>
      <c r="N73" s="179"/>
      <c r="O73" s="179"/>
      <c r="P73" s="179"/>
      <c r="Q73" s="179"/>
      <c r="R73" s="179"/>
      <c r="S73" s="179"/>
      <c r="T73" s="179"/>
      <c r="U73" s="179"/>
      <c r="V73" s="179"/>
      <c r="W73" s="179"/>
      <c r="X73" s="179"/>
      <c r="Y73" s="179"/>
      <c r="Z73" s="179"/>
      <c r="AA73" s="179"/>
      <c r="AB73" s="179"/>
      <c r="AC73" s="179"/>
      <c r="AD73" s="179"/>
      <c r="AE73" s="179"/>
      <c r="AF73" s="179"/>
      <c r="AG73" s="179"/>
      <c r="AH73" s="179"/>
      <c r="AI73" s="179"/>
      <c r="AJ73" s="179"/>
      <c r="AK73" s="179"/>
      <c r="AL73" s="179"/>
      <c r="AM73" s="179"/>
      <c r="AN73" s="179"/>
      <c r="AO73" s="179"/>
      <c r="AP73" s="179"/>
      <c r="AQ73" s="179"/>
      <c r="AR73" s="179"/>
      <c r="AS73" s="179"/>
      <c r="AT73" s="179"/>
      <c r="AU73" s="179"/>
      <c r="AV73" s="179"/>
      <c r="AW73" s="179"/>
      <c r="AX73" s="179"/>
      <c r="AY73" s="179"/>
      <c r="AZ73" s="179"/>
      <c r="BA73" s="179"/>
      <c r="BB73" s="179"/>
      <c r="BC73" s="179"/>
      <c r="BD73" s="179"/>
      <c r="BE73" s="179"/>
      <c r="BF73" s="179"/>
      <c r="BG73" s="179"/>
      <c r="BH73" s="179"/>
      <c r="BI73" s="179"/>
      <c r="BJ73" s="179"/>
      <c r="BK73" s="179"/>
      <c r="BL73" s="179"/>
      <c r="BM73" s="179"/>
      <c r="BN73" s="179"/>
      <c r="BO73" s="179"/>
      <c r="BP73" s="179"/>
      <c r="BQ73" s="179"/>
      <c r="BR73" s="179"/>
      <c r="BS73" s="179"/>
      <c r="BT73" s="179"/>
      <c r="BU73" s="179"/>
      <c r="BV73" s="179"/>
      <c r="BW73" s="179"/>
      <c r="BX73" s="179"/>
      <c r="BY73" s="179"/>
      <c r="BZ73" s="179"/>
      <c r="CA73" s="179"/>
      <c r="CB73" s="179"/>
      <c r="CC73" s="179"/>
      <c r="CD73" s="179"/>
      <c r="CE73" s="179"/>
      <c r="CF73" s="179"/>
      <c r="CG73" s="179"/>
      <c r="CH73" s="179"/>
      <c r="CI73" s="179"/>
      <c r="CJ73" s="179"/>
      <c r="CK73" s="179"/>
      <c r="CL73" s="179"/>
      <c r="CM73" s="179"/>
      <c r="CN73" s="179"/>
      <c r="CO73" s="179"/>
      <c r="CP73" s="179"/>
      <c r="CQ73" s="179"/>
      <c r="CR73" s="179"/>
      <c r="CS73" s="179"/>
      <c r="CT73" s="179"/>
      <c r="CU73" s="179"/>
      <c r="CV73" s="179"/>
      <c r="CW73" s="179"/>
      <c r="CX73" s="179"/>
      <c r="CY73" s="179"/>
      <c r="CZ73" s="179"/>
      <c r="DA73" s="179"/>
      <c r="DB73" s="179"/>
      <c r="DC73" s="179"/>
      <c r="DD73" s="179"/>
      <c r="DE73" s="179"/>
      <c r="DF73" s="179"/>
      <c r="DG73" s="179"/>
      <c r="DH73" s="179"/>
      <c r="DI73" s="179"/>
      <c r="DJ73" s="179"/>
      <c r="DK73" s="179"/>
      <c r="DL73" s="179"/>
      <c r="DM73" s="179"/>
      <c r="DN73" s="179"/>
      <c r="DO73" s="179"/>
      <c r="DP73" s="179"/>
      <c r="DQ73" s="179"/>
      <c r="DR73" s="179"/>
      <c r="DS73" s="179"/>
      <c r="DT73" s="179"/>
      <c r="DU73" s="179"/>
      <c r="DV73" s="179"/>
      <c r="DW73" s="179"/>
      <c r="DX73" s="179"/>
      <c r="DY73" s="179"/>
      <c r="DZ73" s="179"/>
      <c r="EA73" s="179"/>
      <c r="EB73" s="179"/>
      <c r="EC73" s="179"/>
      <c r="ED73" s="179"/>
      <c r="EE73" s="179"/>
      <c r="EF73" s="179"/>
      <c r="EG73" s="179"/>
      <c r="EH73" s="179"/>
      <c r="EI73" s="179"/>
      <c r="EJ73" s="179"/>
      <c r="EK73" s="179"/>
      <c r="EL73" s="179"/>
      <c r="EM73" s="179"/>
      <c r="EN73" s="179"/>
      <c r="EO73" s="179"/>
      <c r="EP73" s="179"/>
      <c r="EQ73" s="179"/>
      <c r="ER73" s="179"/>
      <c r="ES73" s="179"/>
      <c r="ET73" s="179"/>
      <c r="EU73" s="179"/>
      <c r="EV73" s="179"/>
      <c r="EW73" s="179"/>
      <c r="EX73" s="179"/>
      <c r="EY73" s="179"/>
      <c r="EZ73" s="179"/>
      <c r="FA73" s="179"/>
      <c r="FB73" s="179"/>
      <c r="FC73" s="179"/>
      <c r="FD73" s="179"/>
      <c r="FE73" s="179"/>
      <c r="FF73" s="179"/>
      <c r="FG73" s="179"/>
      <c r="FH73" s="179"/>
      <c r="FI73" s="179"/>
      <c r="FJ73" s="179"/>
      <c r="FK73" s="179"/>
      <c r="FL73" s="179"/>
      <c r="FM73" s="179"/>
      <c r="FN73" s="179"/>
      <c r="FO73" s="179"/>
      <c r="FP73" s="179"/>
      <c r="FQ73" s="179"/>
      <c r="FR73" s="179"/>
      <c r="FS73" s="179"/>
      <c r="FT73" s="179"/>
      <c r="FU73" s="179"/>
      <c r="FV73" s="179"/>
      <c r="FW73" s="179"/>
      <c r="FX73" s="179"/>
      <c r="FY73" s="179"/>
      <c r="FZ73" s="179"/>
      <c r="GA73" s="179"/>
      <c r="GB73" s="179"/>
      <c r="GC73" s="179"/>
      <c r="GD73" s="179"/>
      <c r="GE73" s="179"/>
      <c r="GF73" s="179"/>
      <c r="GG73" s="179"/>
      <c r="GH73" s="179"/>
      <c r="GI73" s="179"/>
      <c r="GJ73" s="179"/>
      <c r="GK73" s="179"/>
      <c r="GL73" s="179"/>
      <c r="GM73" s="179"/>
      <c r="GN73" s="179"/>
      <c r="GO73" s="179"/>
      <c r="GP73" s="179"/>
      <c r="GQ73" s="179"/>
      <c r="GR73" s="179"/>
      <c r="GS73" s="179"/>
      <c r="GT73" s="179"/>
      <c r="GU73" s="179"/>
      <c r="GV73" s="179"/>
      <c r="GW73" s="179"/>
      <c r="GX73" s="179"/>
      <c r="GY73" s="179"/>
      <c r="GZ73" s="179"/>
      <c r="HA73" s="179"/>
      <c r="HB73" s="179"/>
      <c r="HC73" s="179"/>
      <c r="HD73" s="179"/>
      <c r="HE73" s="179"/>
      <c r="HF73" s="179"/>
      <c r="HG73" s="179"/>
      <c r="HH73" s="179"/>
    </row>
    <row r="74" ht="99.95" customHeight="1" spans="1:216">
      <c r="A74" s="163" t="s">
        <v>244</v>
      </c>
      <c r="B74" s="179" t="s">
        <v>245</v>
      </c>
      <c r="C74" s="183" t="s">
        <v>246</v>
      </c>
      <c r="D74" s="179" t="s">
        <v>247</v>
      </c>
      <c r="E74" s="179"/>
      <c r="F74" s="179"/>
      <c r="G74" s="179"/>
      <c r="H74" s="179"/>
      <c r="I74" s="179"/>
      <c r="J74" s="179"/>
      <c r="K74" s="179"/>
      <c r="L74" s="179"/>
      <c r="M74" s="179"/>
      <c r="N74" s="179"/>
      <c r="O74" s="179"/>
      <c r="P74" s="179"/>
      <c r="Q74" s="179"/>
      <c r="R74" s="179"/>
      <c r="S74" s="179"/>
      <c r="T74" s="179"/>
      <c r="U74" s="179"/>
      <c r="V74" s="179"/>
      <c r="W74" s="179"/>
      <c r="X74" s="179"/>
      <c r="Y74" s="179"/>
      <c r="Z74" s="179"/>
      <c r="AA74" s="179"/>
      <c r="AB74" s="179"/>
      <c r="AC74" s="179"/>
      <c r="AD74" s="179"/>
      <c r="AE74" s="179"/>
      <c r="AF74" s="179"/>
      <c r="AG74" s="179"/>
      <c r="AH74" s="179"/>
      <c r="AI74" s="179"/>
      <c r="AJ74" s="179"/>
      <c r="AK74" s="179"/>
      <c r="AL74" s="179"/>
      <c r="AM74" s="179"/>
      <c r="AN74" s="179"/>
      <c r="AO74" s="179"/>
      <c r="AP74" s="179"/>
      <c r="AQ74" s="179"/>
      <c r="AR74" s="179"/>
      <c r="AS74" s="179"/>
      <c r="AT74" s="179"/>
      <c r="AU74" s="179"/>
      <c r="AV74" s="179"/>
      <c r="AW74" s="179"/>
      <c r="AX74" s="179"/>
      <c r="AY74" s="179"/>
      <c r="AZ74" s="179"/>
      <c r="BA74" s="179"/>
      <c r="BB74" s="179"/>
      <c r="BC74" s="179"/>
      <c r="BD74" s="179"/>
      <c r="BE74" s="179"/>
      <c r="BF74" s="179"/>
      <c r="BG74" s="179"/>
      <c r="BH74" s="179"/>
      <c r="BI74" s="179"/>
      <c r="BJ74" s="179"/>
      <c r="BK74" s="179"/>
      <c r="BL74" s="179"/>
      <c r="BM74" s="179"/>
      <c r="BN74" s="179"/>
      <c r="BO74" s="179"/>
      <c r="BP74" s="179"/>
      <c r="BQ74" s="179"/>
      <c r="BR74" s="179"/>
      <c r="BS74" s="179"/>
      <c r="BT74" s="179"/>
      <c r="BU74" s="179"/>
      <c r="BV74" s="179"/>
      <c r="BW74" s="179"/>
      <c r="BX74" s="179"/>
      <c r="BY74" s="179"/>
      <c r="BZ74" s="179"/>
      <c r="CA74" s="179"/>
      <c r="CB74" s="179"/>
      <c r="CC74" s="179"/>
      <c r="CD74" s="179"/>
      <c r="CE74" s="179"/>
      <c r="CF74" s="179"/>
      <c r="CG74" s="179"/>
      <c r="CH74" s="179"/>
      <c r="CI74" s="179"/>
      <c r="CJ74" s="179"/>
      <c r="CK74" s="179"/>
      <c r="CL74" s="179"/>
      <c r="CM74" s="179"/>
      <c r="CN74" s="179"/>
      <c r="CO74" s="179"/>
      <c r="CP74" s="179"/>
      <c r="CQ74" s="179"/>
      <c r="CR74" s="179"/>
      <c r="CS74" s="179"/>
      <c r="CT74" s="179"/>
      <c r="CU74" s="179"/>
      <c r="CV74" s="179"/>
      <c r="CW74" s="179"/>
      <c r="CX74" s="179"/>
      <c r="CY74" s="179"/>
      <c r="CZ74" s="179"/>
      <c r="DA74" s="179"/>
      <c r="DB74" s="179"/>
      <c r="DC74" s="179"/>
      <c r="DD74" s="179"/>
      <c r="DE74" s="179"/>
      <c r="DF74" s="179"/>
      <c r="DG74" s="179"/>
      <c r="DH74" s="179"/>
      <c r="DI74" s="179"/>
      <c r="DJ74" s="179"/>
      <c r="DK74" s="179"/>
      <c r="DL74" s="179"/>
      <c r="DM74" s="179"/>
      <c r="DN74" s="179"/>
      <c r="DO74" s="179"/>
      <c r="DP74" s="179"/>
      <c r="DQ74" s="179"/>
      <c r="DR74" s="179"/>
      <c r="DS74" s="179"/>
      <c r="DT74" s="179"/>
      <c r="DU74" s="179"/>
      <c r="DV74" s="179"/>
      <c r="DW74" s="179"/>
      <c r="DX74" s="179"/>
      <c r="DY74" s="179"/>
      <c r="DZ74" s="179"/>
      <c r="EA74" s="179"/>
      <c r="EB74" s="179"/>
      <c r="EC74" s="179"/>
      <c r="ED74" s="179"/>
      <c r="EE74" s="179"/>
      <c r="EF74" s="179"/>
      <c r="EG74" s="179"/>
      <c r="EH74" s="179"/>
      <c r="EI74" s="179"/>
      <c r="EJ74" s="179"/>
      <c r="EK74" s="179"/>
      <c r="EL74" s="179"/>
      <c r="EM74" s="179"/>
      <c r="EN74" s="179"/>
      <c r="EO74" s="179"/>
      <c r="EP74" s="179"/>
      <c r="EQ74" s="179"/>
      <c r="ER74" s="179"/>
      <c r="ES74" s="179"/>
      <c r="ET74" s="179"/>
      <c r="EU74" s="179"/>
      <c r="EV74" s="179"/>
      <c r="EW74" s="179"/>
      <c r="EX74" s="179"/>
      <c r="EY74" s="179"/>
      <c r="EZ74" s="179"/>
      <c r="FA74" s="179"/>
      <c r="FB74" s="179"/>
      <c r="FC74" s="179"/>
      <c r="FD74" s="179"/>
      <c r="FE74" s="179"/>
      <c r="FF74" s="179"/>
      <c r="FG74" s="179"/>
      <c r="FH74" s="179"/>
      <c r="FI74" s="179"/>
      <c r="FJ74" s="179"/>
      <c r="FK74" s="179"/>
      <c r="FL74" s="179"/>
      <c r="FM74" s="179"/>
      <c r="FN74" s="179"/>
      <c r="FO74" s="179"/>
      <c r="FP74" s="179"/>
      <c r="FQ74" s="179"/>
      <c r="FR74" s="179"/>
      <c r="FS74" s="179"/>
      <c r="FT74" s="179"/>
      <c r="FU74" s="179"/>
      <c r="FV74" s="179"/>
      <c r="FW74" s="179"/>
      <c r="FX74" s="179"/>
      <c r="FY74" s="179"/>
      <c r="FZ74" s="179"/>
      <c r="GA74" s="179"/>
      <c r="GB74" s="179"/>
      <c r="GC74" s="179"/>
      <c r="GD74" s="179"/>
      <c r="GE74" s="179"/>
      <c r="GF74" s="179"/>
      <c r="GG74" s="179"/>
      <c r="GH74" s="179"/>
      <c r="GI74" s="179"/>
      <c r="GJ74" s="179"/>
      <c r="GK74" s="179"/>
      <c r="GL74" s="179"/>
      <c r="GM74" s="179"/>
      <c r="GN74" s="179"/>
      <c r="GO74" s="179"/>
      <c r="GP74" s="179"/>
      <c r="GQ74" s="179"/>
      <c r="GR74" s="179"/>
      <c r="GS74" s="179"/>
      <c r="GT74" s="179"/>
      <c r="GU74" s="179"/>
      <c r="GV74" s="179"/>
      <c r="GW74" s="179"/>
      <c r="GX74" s="179"/>
      <c r="GY74" s="179"/>
      <c r="GZ74" s="179"/>
      <c r="HA74" s="179"/>
      <c r="HB74" s="179"/>
      <c r="HC74" s="179"/>
      <c r="HD74" s="179"/>
      <c r="HE74" s="179"/>
      <c r="HF74" s="179"/>
      <c r="HG74" s="179"/>
      <c r="HH74" s="179"/>
    </row>
    <row r="75" ht="99.95" customHeight="1" spans="1:216">
      <c r="A75" s="163" t="s">
        <v>248</v>
      </c>
      <c r="B75" s="181" t="s">
        <v>249</v>
      </c>
      <c r="C75" s="183" t="s">
        <v>250</v>
      </c>
      <c r="D75" s="181" t="s">
        <v>251</v>
      </c>
      <c r="E75" s="179"/>
      <c r="F75" s="179"/>
      <c r="G75" s="179"/>
      <c r="H75" s="179"/>
      <c r="I75" s="179"/>
      <c r="J75" s="179"/>
      <c r="K75" s="179"/>
      <c r="L75" s="179"/>
      <c r="M75" s="179"/>
      <c r="N75" s="179"/>
      <c r="O75" s="179"/>
      <c r="P75" s="179"/>
      <c r="Q75" s="179"/>
      <c r="R75" s="179"/>
      <c r="S75" s="179"/>
      <c r="T75" s="179"/>
      <c r="U75" s="179"/>
      <c r="V75" s="179"/>
      <c r="W75" s="179"/>
      <c r="X75" s="179"/>
      <c r="Y75" s="179"/>
      <c r="Z75" s="179"/>
      <c r="AA75" s="179"/>
      <c r="AB75" s="179"/>
      <c r="AC75" s="179"/>
      <c r="AD75" s="179"/>
      <c r="AE75" s="179"/>
      <c r="AF75" s="179"/>
      <c r="AG75" s="179"/>
      <c r="AH75" s="179"/>
      <c r="AI75" s="179"/>
      <c r="AJ75" s="179"/>
      <c r="AK75" s="179"/>
      <c r="AL75" s="179"/>
      <c r="AM75" s="179"/>
      <c r="AN75" s="179"/>
      <c r="AO75" s="179"/>
      <c r="AP75" s="179"/>
      <c r="AQ75" s="179"/>
      <c r="AR75" s="179"/>
      <c r="AS75" s="179"/>
      <c r="AT75" s="179"/>
      <c r="AU75" s="179"/>
      <c r="AV75" s="179"/>
      <c r="AW75" s="179"/>
      <c r="AX75" s="179"/>
      <c r="AY75" s="179"/>
      <c r="AZ75" s="179"/>
      <c r="BA75" s="179"/>
      <c r="BB75" s="179"/>
      <c r="BC75" s="179"/>
      <c r="BD75" s="179"/>
      <c r="BE75" s="179"/>
      <c r="BF75" s="179"/>
      <c r="BG75" s="179"/>
      <c r="BH75" s="179"/>
      <c r="BI75" s="179"/>
      <c r="BJ75" s="179"/>
      <c r="BK75" s="179"/>
      <c r="BL75" s="179"/>
      <c r="BM75" s="179"/>
      <c r="BN75" s="179"/>
      <c r="BO75" s="179"/>
      <c r="BP75" s="179"/>
      <c r="BQ75" s="179"/>
      <c r="BR75" s="179"/>
      <c r="BS75" s="179"/>
      <c r="BT75" s="179"/>
      <c r="BU75" s="179"/>
      <c r="BV75" s="179"/>
      <c r="BW75" s="179"/>
      <c r="BX75" s="179"/>
      <c r="BY75" s="179"/>
      <c r="BZ75" s="179"/>
      <c r="CA75" s="179"/>
      <c r="CB75" s="179"/>
      <c r="CC75" s="179"/>
      <c r="CD75" s="179"/>
      <c r="CE75" s="179"/>
      <c r="CF75" s="179"/>
      <c r="CG75" s="179"/>
      <c r="CH75" s="179"/>
      <c r="CI75" s="179"/>
      <c r="CJ75" s="179"/>
      <c r="CK75" s="179"/>
      <c r="CL75" s="179"/>
      <c r="CM75" s="179"/>
      <c r="CN75" s="179"/>
      <c r="CO75" s="179"/>
      <c r="CP75" s="179"/>
      <c r="CQ75" s="179"/>
      <c r="CR75" s="179"/>
      <c r="CS75" s="179"/>
      <c r="CT75" s="179"/>
      <c r="CU75" s="179"/>
      <c r="CV75" s="179"/>
      <c r="CW75" s="179"/>
      <c r="CX75" s="179"/>
      <c r="CY75" s="179"/>
      <c r="CZ75" s="179"/>
      <c r="DA75" s="179"/>
      <c r="DB75" s="179"/>
      <c r="DC75" s="179"/>
      <c r="DD75" s="179"/>
      <c r="DE75" s="179"/>
      <c r="DF75" s="179"/>
      <c r="DG75" s="179"/>
      <c r="DH75" s="179"/>
      <c r="DI75" s="179"/>
      <c r="DJ75" s="179"/>
      <c r="DK75" s="179"/>
      <c r="DL75" s="179"/>
      <c r="DM75" s="179"/>
      <c r="DN75" s="179"/>
      <c r="DO75" s="179"/>
      <c r="DP75" s="179"/>
      <c r="DQ75" s="179"/>
      <c r="DR75" s="179"/>
      <c r="DS75" s="179"/>
      <c r="DT75" s="179"/>
      <c r="DU75" s="179"/>
      <c r="DV75" s="179"/>
      <c r="DW75" s="179"/>
      <c r="DX75" s="179"/>
      <c r="DY75" s="179"/>
      <c r="DZ75" s="179"/>
      <c r="EA75" s="179"/>
      <c r="EB75" s="179"/>
      <c r="EC75" s="179"/>
      <c r="ED75" s="179"/>
      <c r="EE75" s="179"/>
      <c r="EF75" s="179"/>
      <c r="EG75" s="179"/>
      <c r="EH75" s="179"/>
      <c r="EI75" s="179"/>
      <c r="EJ75" s="179"/>
      <c r="EK75" s="179"/>
      <c r="EL75" s="179"/>
      <c r="EM75" s="179"/>
      <c r="EN75" s="179"/>
      <c r="EO75" s="179"/>
      <c r="EP75" s="179"/>
      <c r="EQ75" s="179"/>
      <c r="ER75" s="179"/>
      <c r="ES75" s="179"/>
      <c r="ET75" s="179"/>
      <c r="EU75" s="179"/>
      <c r="EV75" s="179"/>
      <c r="EW75" s="179"/>
      <c r="EX75" s="179"/>
      <c r="EY75" s="179"/>
      <c r="EZ75" s="179"/>
      <c r="FA75" s="179"/>
      <c r="FB75" s="179"/>
      <c r="FC75" s="179"/>
      <c r="FD75" s="179"/>
      <c r="FE75" s="179"/>
      <c r="FF75" s="179"/>
      <c r="FG75" s="179"/>
      <c r="FH75" s="179"/>
      <c r="FI75" s="179"/>
      <c r="FJ75" s="179"/>
      <c r="FK75" s="179"/>
      <c r="FL75" s="179"/>
      <c r="FM75" s="179"/>
      <c r="FN75" s="179"/>
      <c r="FO75" s="179"/>
      <c r="FP75" s="179"/>
      <c r="FQ75" s="179"/>
      <c r="FR75" s="179"/>
      <c r="FS75" s="179"/>
      <c r="FT75" s="179"/>
      <c r="FU75" s="179"/>
      <c r="FV75" s="179"/>
      <c r="FW75" s="179"/>
      <c r="FX75" s="179"/>
      <c r="FY75" s="179"/>
      <c r="FZ75" s="179"/>
      <c r="GA75" s="179"/>
      <c r="GB75" s="179"/>
      <c r="GC75" s="179"/>
      <c r="GD75" s="179"/>
      <c r="GE75" s="179"/>
      <c r="GF75" s="179"/>
      <c r="GG75" s="179"/>
      <c r="GH75" s="179"/>
      <c r="GI75" s="179"/>
      <c r="GJ75" s="179"/>
      <c r="GK75" s="179"/>
      <c r="GL75" s="179"/>
      <c r="GM75" s="179"/>
      <c r="GN75" s="179"/>
      <c r="GO75" s="179"/>
      <c r="GP75" s="179"/>
      <c r="GQ75" s="179"/>
      <c r="GR75" s="179"/>
      <c r="GS75" s="179"/>
      <c r="GT75" s="179"/>
      <c r="GU75" s="179"/>
      <c r="GV75" s="179"/>
      <c r="GW75" s="179"/>
      <c r="GX75" s="179"/>
      <c r="GY75" s="179"/>
      <c r="GZ75" s="179"/>
      <c r="HA75" s="179"/>
      <c r="HB75" s="179"/>
      <c r="HC75" s="179"/>
      <c r="HD75" s="179"/>
      <c r="HE75" s="179"/>
      <c r="HF75" s="179"/>
      <c r="HG75" s="179"/>
      <c r="HH75" s="179"/>
    </row>
    <row r="76" ht="99.95" customHeight="1" spans="1:216">
      <c r="A76" s="163" t="s">
        <v>252</v>
      </c>
      <c r="B76" s="179" t="s">
        <v>253</v>
      </c>
      <c r="C76" s="183" t="s">
        <v>254</v>
      </c>
      <c r="D76" s="179" t="s">
        <v>255</v>
      </c>
      <c r="E76" s="179"/>
      <c r="F76" s="179"/>
      <c r="G76" s="179"/>
      <c r="H76" s="179"/>
      <c r="I76" s="179"/>
      <c r="J76" s="179"/>
      <c r="K76" s="179"/>
      <c r="L76" s="179"/>
      <c r="M76" s="179"/>
      <c r="N76" s="179"/>
      <c r="O76" s="179"/>
      <c r="P76" s="179"/>
      <c r="Q76" s="179"/>
      <c r="R76" s="179"/>
      <c r="S76" s="179"/>
      <c r="T76" s="179"/>
      <c r="U76" s="179"/>
      <c r="V76" s="179"/>
      <c r="W76" s="179"/>
      <c r="X76" s="179"/>
      <c r="Y76" s="179"/>
      <c r="Z76" s="179"/>
      <c r="AA76" s="179"/>
      <c r="AB76" s="179"/>
      <c r="AC76" s="179"/>
      <c r="AD76" s="179"/>
      <c r="AE76" s="179"/>
      <c r="AF76" s="179"/>
      <c r="AG76" s="179"/>
      <c r="AH76" s="179"/>
      <c r="AI76" s="179"/>
      <c r="AJ76" s="179"/>
      <c r="AK76" s="179"/>
      <c r="AL76" s="179"/>
      <c r="AM76" s="179"/>
      <c r="AN76" s="179"/>
      <c r="AO76" s="179"/>
      <c r="AP76" s="179"/>
      <c r="AQ76" s="179"/>
      <c r="AR76" s="179"/>
      <c r="AS76" s="179"/>
      <c r="AT76" s="179"/>
      <c r="AU76" s="179"/>
      <c r="AV76" s="179"/>
      <c r="AW76" s="179"/>
      <c r="AX76" s="179"/>
      <c r="AY76" s="179"/>
      <c r="AZ76" s="179"/>
      <c r="BA76" s="179"/>
      <c r="BB76" s="179"/>
      <c r="BC76" s="179"/>
      <c r="BD76" s="179"/>
      <c r="BE76" s="179"/>
      <c r="BF76" s="179"/>
      <c r="BG76" s="179"/>
      <c r="BH76" s="179"/>
      <c r="BI76" s="179"/>
      <c r="BJ76" s="179"/>
      <c r="BK76" s="179"/>
      <c r="BL76" s="179"/>
      <c r="BM76" s="179"/>
      <c r="BN76" s="179"/>
      <c r="BO76" s="179"/>
      <c r="BP76" s="179"/>
      <c r="BQ76" s="179"/>
      <c r="BR76" s="179"/>
      <c r="BS76" s="179"/>
      <c r="BT76" s="179"/>
      <c r="BU76" s="179"/>
      <c r="BV76" s="179"/>
      <c r="BW76" s="179"/>
      <c r="BX76" s="179"/>
      <c r="BY76" s="179"/>
      <c r="BZ76" s="179"/>
      <c r="CA76" s="179"/>
      <c r="CB76" s="179"/>
      <c r="CC76" s="179"/>
      <c r="CD76" s="179"/>
      <c r="CE76" s="179"/>
      <c r="CF76" s="179"/>
      <c r="CG76" s="179"/>
      <c r="CH76" s="179"/>
      <c r="CI76" s="179"/>
      <c r="CJ76" s="179"/>
      <c r="CK76" s="179"/>
      <c r="CL76" s="179"/>
      <c r="CM76" s="179"/>
      <c r="CN76" s="179"/>
      <c r="CO76" s="179"/>
      <c r="CP76" s="179"/>
      <c r="CQ76" s="179"/>
      <c r="CR76" s="179"/>
      <c r="CS76" s="179"/>
      <c r="CT76" s="179"/>
      <c r="CU76" s="179"/>
      <c r="CV76" s="179"/>
      <c r="CW76" s="179"/>
      <c r="CX76" s="179"/>
      <c r="CY76" s="179"/>
      <c r="CZ76" s="179"/>
      <c r="DA76" s="179"/>
      <c r="DB76" s="179"/>
      <c r="DC76" s="179"/>
      <c r="DD76" s="179"/>
      <c r="DE76" s="179"/>
      <c r="DF76" s="179"/>
      <c r="DG76" s="179"/>
      <c r="DH76" s="179"/>
      <c r="DI76" s="179"/>
      <c r="DJ76" s="179"/>
      <c r="DK76" s="179"/>
      <c r="DL76" s="179"/>
      <c r="DM76" s="179"/>
      <c r="DN76" s="179"/>
      <c r="DO76" s="179"/>
      <c r="DP76" s="179"/>
      <c r="DQ76" s="179"/>
      <c r="DR76" s="179"/>
      <c r="DS76" s="179"/>
      <c r="DT76" s="179"/>
      <c r="DU76" s="179"/>
      <c r="DV76" s="179"/>
      <c r="DW76" s="179"/>
      <c r="DX76" s="179"/>
      <c r="DY76" s="179"/>
      <c r="DZ76" s="179"/>
      <c r="EA76" s="179"/>
      <c r="EB76" s="179"/>
      <c r="EC76" s="179"/>
      <c r="ED76" s="179"/>
      <c r="EE76" s="179"/>
      <c r="EF76" s="179"/>
      <c r="EG76" s="179"/>
      <c r="EH76" s="179"/>
      <c r="EI76" s="179"/>
      <c r="EJ76" s="179"/>
      <c r="EK76" s="179"/>
      <c r="EL76" s="179"/>
      <c r="EM76" s="179"/>
      <c r="EN76" s="179"/>
      <c r="EO76" s="179"/>
      <c r="EP76" s="179"/>
      <c r="EQ76" s="179"/>
      <c r="ER76" s="179"/>
      <c r="ES76" s="179"/>
      <c r="ET76" s="179"/>
      <c r="EU76" s="179"/>
      <c r="EV76" s="179"/>
      <c r="EW76" s="179"/>
      <c r="EX76" s="179"/>
      <c r="EY76" s="179"/>
      <c r="EZ76" s="179"/>
      <c r="FA76" s="179"/>
      <c r="FB76" s="179"/>
      <c r="FC76" s="179"/>
      <c r="FD76" s="179"/>
      <c r="FE76" s="179"/>
      <c r="FF76" s="179"/>
      <c r="FG76" s="179"/>
      <c r="FH76" s="179"/>
      <c r="FI76" s="179"/>
      <c r="FJ76" s="179"/>
      <c r="FK76" s="179"/>
      <c r="FL76" s="179"/>
      <c r="FM76" s="179"/>
      <c r="FN76" s="179"/>
      <c r="FO76" s="179"/>
      <c r="FP76" s="179"/>
      <c r="FQ76" s="179"/>
      <c r="FR76" s="179"/>
      <c r="FS76" s="179"/>
      <c r="FT76" s="179"/>
      <c r="FU76" s="179"/>
      <c r="FV76" s="179"/>
      <c r="FW76" s="179"/>
      <c r="FX76" s="179"/>
      <c r="FY76" s="179"/>
      <c r="FZ76" s="179"/>
      <c r="GA76" s="179"/>
      <c r="GB76" s="179"/>
      <c r="GC76" s="179"/>
      <c r="GD76" s="179"/>
      <c r="GE76" s="179"/>
      <c r="GF76" s="179"/>
      <c r="GG76" s="179"/>
      <c r="GH76" s="179"/>
      <c r="GI76" s="179"/>
      <c r="GJ76" s="179"/>
      <c r="GK76" s="179"/>
      <c r="GL76" s="179"/>
      <c r="GM76" s="179"/>
      <c r="GN76" s="179"/>
      <c r="GO76" s="179"/>
      <c r="GP76" s="179"/>
      <c r="GQ76" s="179"/>
      <c r="GR76" s="179"/>
      <c r="GS76" s="179"/>
      <c r="GT76" s="179"/>
      <c r="GU76" s="179"/>
      <c r="GV76" s="179"/>
      <c r="GW76" s="179"/>
      <c r="GX76" s="179"/>
      <c r="GY76" s="179"/>
      <c r="GZ76" s="179"/>
      <c r="HA76" s="179"/>
      <c r="HB76" s="179"/>
      <c r="HC76" s="179"/>
      <c r="HD76" s="179"/>
      <c r="HE76" s="179"/>
      <c r="HF76" s="179"/>
      <c r="HG76" s="179"/>
      <c r="HH76" s="179"/>
    </row>
    <row r="77" ht="99.95" customHeight="1" spans="1:216">
      <c r="A77" s="163" t="s">
        <v>256</v>
      </c>
      <c r="B77" s="181" t="s">
        <v>257</v>
      </c>
      <c r="C77" s="183" t="s">
        <v>258</v>
      </c>
      <c r="D77" s="181" t="s">
        <v>208</v>
      </c>
      <c r="E77" s="179"/>
      <c r="F77" s="179"/>
      <c r="G77" s="179"/>
      <c r="H77" s="179"/>
      <c r="I77" s="179"/>
      <c r="J77" s="179"/>
      <c r="K77" s="179"/>
      <c r="L77" s="179"/>
      <c r="M77" s="179"/>
      <c r="N77" s="179"/>
      <c r="O77" s="179"/>
      <c r="P77" s="179"/>
      <c r="Q77" s="179"/>
      <c r="R77" s="179"/>
      <c r="S77" s="179"/>
      <c r="T77" s="179"/>
      <c r="U77" s="179"/>
      <c r="V77" s="179"/>
      <c r="W77" s="179"/>
      <c r="X77" s="179"/>
      <c r="Y77" s="179"/>
      <c r="Z77" s="179"/>
      <c r="AA77" s="179"/>
      <c r="AB77" s="179"/>
      <c r="AC77" s="179"/>
      <c r="AD77" s="179"/>
      <c r="AE77" s="179"/>
      <c r="AF77" s="179"/>
      <c r="AG77" s="179"/>
      <c r="AH77" s="179"/>
      <c r="AI77" s="179"/>
      <c r="AJ77" s="179"/>
      <c r="AK77" s="179"/>
      <c r="AL77" s="179"/>
      <c r="AM77" s="179"/>
      <c r="AN77" s="179"/>
      <c r="AO77" s="179"/>
      <c r="AP77" s="179"/>
      <c r="AQ77" s="179"/>
      <c r="AR77" s="179"/>
      <c r="AS77" s="179"/>
      <c r="AT77" s="179"/>
      <c r="AU77" s="179"/>
      <c r="AV77" s="179"/>
      <c r="AW77" s="179"/>
      <c r="AX77" s="179"/>
      <c r="AY77" s="179"/>
      <c r="AZ77" s="179"/>
      <c r="BA77" s="179"/>
      <c r="BB77" s="179"/>
      <c r="BC77" s="179"/>
      <c r="BD77" s="179"/>
      <c r="BE77" s="179"/>
      <c r="BF77" s="179"/>
      <c r="BG77" s="179"/>
      <c r="BH77" s="179"/>
      <c r="BI77" s="179"/>
      <c r="BJ77" s="179"/>
      <c r="BK77" s="179"/>
      <c r="BL77" s="179"/>
      <c r="BM77" s="179"/>
      <c r="BN77" s="179"/>
      <c r="BO77" s="179"/>
      <c r="BP77" s="179"/>
      <c r="BQ77" s="179"/>
      <c r="BR77" s="179"/>
      <c r="BS77" s="179"/>
      <c r="BT77" s="179"/>
      <c r="BU77" s="179"/>
      <c r="BV77" s="179"/>
      <c r="BW77" s="179"/>
      <c r="BX77" s="179"/>
      <c r="BY77" s="179"/>
      <c r="BZ77" s="179"/>
      <c r="CA77" s="179"/>
      <c r="CB77" s="179"/>
      <c r="CC77" s="179"/>
      <c r="CD77" s="179"/>
      <c r="CE77" s="179"/>
      <c r="CF77" s="179"/>
      <c r="CG77" s="179"/>
      <c r="CH77" s="179"/>
      <c r="CI77" s="179"/>
      <c r="CJ77" s="179"/>
      <c r="CK77" s="179"/>
      <c r="CL77" s="179"/>
      <c r="CM77" s="179"/>
      <c r="CN77" s="179"/>
      <c r="CO77" s="179"/>
      <c r="CP77" s="179"/>
      <c r="CQ77" s="179"/>
      <c r="CR77" s="179"/>
      <c r="CS77" s="179"/>
      <c r="CT77" s="179"/>
      <c r="CU77" s="179"/>
      <c r="CV77" s="179"/>
      <c r="CW77" s="179"/>
      <c r="CX77" s="179"/>
      <c r="CY77" s="179"/>
      <c r="CZ77" s="179"/>
      <c r="DA77" s="179"/>
      <c r="DB77" s="179"/>
      <c r="DC77" s="179"/>
      <c r="DD77" s="179"/>
      <c r="DE77" s="179"/>
      <c r="DF77" s="179"/>
      <c r="DG77" s="179"/>
      <c r="DH77" s="179"/>
      <c r="DI77" s="179"/>
      <c r="DJ77" s="179"/>
      <c r="DK77" s="179"/>
      <c r="DL77" s="179"/>
      <c r="DM77" s="179"/>
      <c r="DN77" s="179"/>
      <c r="DO77" s="179"/>
      <c r="DP77" s="179"/>
      <c r="DQ77" s="179"/>
      <c r="DR77" s="179"/>
      <c r="DS77" s="179"/>
      <c r="DT77" s="179"/>
      <c r="DU77" s="179"/>
      <c r="DV77" s="179"/>
      <c r="DW77" s="179"/>
      <c r="DX77" s="179"/>
      <c r="DY77" s="179"/>
      <c r="DZ77" s="179"/>
      <c r="EA77" s="179"/>
      <c r="EB77" s="179"/>
      <c r="EC77" s="179"/>
      <c r="ED77" s="179"/>
      <c r="EE77" s="179"/>
      <c r="EF77" s="179"/>
      <c r="EG77" s="179"/>
      <c r="EH77" s="179"/>
      <c r="EI77" s="179"/>
      <c r="EJ77" s="179"/>
      <c r="EK77" s="179"/>
      <c r="EL77" s="179"/>
      <c r="EM77" s="179"/>
      <c r="EN77" s="179"/>
      <c r="EO77" s="179"/>
      <c r="EP77" s="179"/>
      <c r="EQ77" s="179"/>
      <c r="ER77" s="179"/>
      <c r="ES77" s="179"/>
      <c r="ET77" s="179"/>
      <c r="EU77" s="179"/>
      <c r="EV77" s="179"/>
      <c r="EW77" s="179"/>
      <c r="EX77" s="179"/>
      <c r="EY77" s="179"/>
      <c r="EZ77" s="179"/>
      <c r="FA77" s="179"/>
      <c r="FB77" s="179"/>
      <c r="FC77" s="179"/>
      <c r="FD77" s="179"/>
      <c r="FE77" s="179"/>
      <c r="FF77" s="179"/>
      <c r="FG77" s="179"/>
      <c r="FH77" s="179"/>
      <c r="FI77" s="179"/>
      <c r="FJ77" s="179"/>
      <c r="FK77" s="179"/>
      <c r="FL77" s="179"/>
      <c r="FM77" s="179"/>
      <c r="FN77" s="179"/>
      <c r="FO77" s="179"/>
      <c r="FP77" s="179"/>
      <c r="FQ77" s="179"/>
      <c r="FR77" s="179"/>
      <c r="FS77" s="179"/>
      <c r="FT77" s="179"/>
      <c r="FU77" s="179"/>
      <c r="FV77" s="179"/>
      <c r="FW77" s="179"/>
      <c r="FX77" s="179"/>
      <c r="FY77" s="179"/>
      <c r="FZ77" s="179"/>
      <c r="GA77" s="179"/>
      <c r="GB77" s="179"/>
      <c r="GC77" s="179"/>
      <c r="GD77" s="179"/>
      <c r="GE77" s="179"/>
      <c r="GF77" s="179"/>
      <c r="GG77" s="179"/>
      <c r="GH77" s="179"/>
      <c r="GI77" s="179"/>
      <c r="GJ77" s="179"/>
      <c r="GK77" s="179"/>
      <c r="GL77" s="179"/>
      <c r="GM77" s="179"/>
      <c r="GN77" s="179"/>
      <c r="GO77" s="179"/>
      <c r="GP77" s="179"/>
      <c r="GQ77" s="179"/>
      <c r="GR77" s="179"/>
      <c r="GS77" s="179"/>
      <c r="GT77" s="179"/>
      <c r="GU77" s="179"/>
      <c r="GV77" s="179"/>
      <c r="GW77" s="179"/>
      <c r="GX77" s="179"/>
      <c r="GY77" s="179"/>
      <c r="GZ77" s="179"/>
      <c r="HA77" s="179"/>
      <c r="HB77" s="179"/>
      <c r="HC77" s="179"/>
      <c r="HD77" s="179"/>
      <c r="HE77" s="179"/>
      <c r="HF77" s="179"/>
      <c r="HG77" s="179"/>
      <c r="HH77" s="179"/>
    </row>
    <row r="78" ht="99.95" customHeight="1" spans="1:216">
      <c r="A78" s="163" t="s">
        <v>259</v>
      </c>
      <c r="B78" s="179" t="s">
        <v>260</v>
      </c>
      <c r="C78" s="183" t="s">
        <v>261</v>
      </c>
      <c r="D78" s="179" t="s">
        <v>262</v>
      </c>
      <c r="E78" s="179"/>
      <c r="F78" s="179"/>
      <c r="G78" s="179"/>
      <c r="H78" s="179"/>
      <c r="I78" s="179"/>
      <c r="J78" s="179"/>
      <c r="K78" s="179"/>
      <c r="L78" s="179"/>
      <c r="M78" s="179"/>
      <c r="N78" s="179"/>
      <c r="O78" s="179"/>
      <c r="P78" s="179"/>
      <c r="Q78" s="179"/>
      <c r="R78" s="179"/>
      <c r="S78" s="179"/>
      <c r="T78" s="179"/>
      <c r="U78" s="179"/>
      <c r="V78" s="179"/>
      <c r="W78" s="179"/>
      <c r="X78" s="179"/>
      <c r="Y78" s="179"/>
      <c r="Z78" s="179"/>
      <c r="AA78" s="179"/>
      <c r="AB78" s="179"/>
      <c r="AC78" s="179"/>
      <c r="AD78" s="179"/>
      <c r="AE78" s="179"/>
      <c r="AF78" s="179"/>
      <c r="AG78" s="179"/>
      <c r="AH78" s="179"/>
      <c r="AI78" s="179"/>
      <c r="AJ78" s="179"/>
      <c r="AK78" s="179"/>
      <c r="AL78" s="179"/>
      <c r="AM78" s="179"/>
      <c r="AN78" s="179"/>
      <c r="AO78" s="179"/>
      <c r="AP78" s="179"/>
      <c r="AQ78" s="179"/>
      <c r="AR78" s="179"/>
      <c r="AS78" s="179"/>
      <c r="AT78" s="179"/>
      <c r="AU78" s="179"/>
      <c r="AV78" s="179"/>
      <c r="AW78" s="179"/>
      <c r="AX78" s="179"/>
      <c r="AY78" s="179"/>
      <c r="AZ78" s="179"/>
      <c r="BA78" s="179"/>
      <c r="BB78" s="179"/>
      <c r="BC78" s="179"/>
      <c r="BD78" s="179"/>
      <c r="BE78" s="179"/>
      <c r="BF78" s="179"/>
      <c r="BG78" s="179"/>
      <c r="BH78" s="179"/>
      <c r="BI78" s="179"/>
      <c r="BJ78" s="179"/>
      <c r="BK78" s="179"/>
      <c r="BL78" s="179"/>
      <c r="BM78" s="179"/>
      <c r="BN78" s="179"/>
      <c r="BO78" s="179"/>
      <c r="BP78" s="179"/>
      <c r="BQ78" s="179"/>
      <c r="BR78" s="179"/>
      <c r="BS78" s="179"/>
      <c r="BT78" s="179"/>
      <c r="BU78" s="179"/>
      <c r="BV78" s="179"/>
      <c r="BW78" s="179"/>
      <c r="BX78" s="179"/>
      <c r="BY78" s="179"/>
      <c r="BZ78" s="179"/>
      <c r="CA78" s="179"/>
      <c r="CB78" s="179"/>
      <c r="CC78" s="179"/>
      <c r="CD78" s="179"/>
      <c r="CE78" s="179"/>
      <c r="CF78" s="179"/>
      <c r="CG78" s="179"/>
      <c r="CH78" s="179"/>
      <c r="CI78" s="179"/>
      <c r="CJ78" s="179"/>
      <c r="CK78" s="179"/>
      <c r="CL78" s="179"/>
      <c r="CM78" s="179"/>
      <c r="CN78" s="179"/>
      <c r="CO78" s="179"/>
      <c r="CP78" s="179"/>
      <c r="CQ78" s="179"/>
      <c r="CR78" s="179"/>
      <c r="CS78" s="179"/>
      <c r="CT78" s="179"/>
      <c r="CU78" s="179"/>
      <c r="CV78" s="179"/>
      <c r="CW78" s="179"/>
      <c r="CX78" s="179"/>
      <c r="CY78" s="179"/>
      <c r="CZ78" s="179"/>
      <c r="DA78" s="179"/>
      <c r="DB78" s="179"/>
      <c r="DC78" s="179"/>
      <c r="DD78" s="179"/>
      <c r="DE78" s="179"/>
      <c r="DF78" s="179"/>
      <c r="DG78" s="179"/>
      <c r="DH78" s="179"/>
      <c r="DI78" s="179"/>
      <c r="DJ78" s="179"/>
      <c r="DK78" s="179"/>
      <c r="DL78" s="179"/>
      <c r="DM78" s="179"/>
      <c r="DN78" s="179"/>
      <c r="DO78" s="179"/>
      <c r="DP78" s="179"/>
      <c r="DQ78" s="179"/>
      <c r="DR78" s="179"/>
      <c r="DS78" s="179"/>
      <c r="DT78" s="179"/>
      <c r="DU78" s="179"/>
      <c r="DV78" s="179"/>
      <c r="DW78" s="179"/>
      <c r="DX78" s="179"/>
      <c r="DY78" s="179"/>
      <c r="DZ78" s="179"/>
      <c r="EA78" s="179"/>
      <c r="EB78" s="179"/>
      <c r="EC78" s="179"/>
      <c r="ED78" s="179"/>
      <c r="EE78" s="179"/>
      <c r="EF78" s="179"/>
      <c r="EG78" s="179"/>
      <c r="EH78" s="179"/>
      <c r="EI78" s="179"/>
      <c r="EJ78" s="179"/>
      <c r="EK78" s="179"/>
      <c r="EL78" s="179"/>
      <c r="EM78" s="179"/>
      <c r="EN78" s="179"/>
      <c r="EO78" s="179"/>
      <c r="EP78" s="179"/>
      <c r="EQ78" s="179"/>
      <c r="ER78" s="179"/>
      <c r="ES78" s="179"/>
      <c r="ET78" s="179"/>
      <c r="EU78" s="179"/>
      <c r="EV78" s="179"/>
      <c r="EW78" s="179"/>
      <c r="EX78" s="179"/>
      <c r="EY78" s="179"/>
      <c r="EZ78" s="179"/>
      <c r="FA78" s="179"/>
      <c r="FB78" s="179"/>
      <c r="FC78" s="179"/>
      <c r="FD78" s="179"/>
      <c r="FE78" s="179"/>
      <c r="FF78" s="179"/>
      <c r="FG78" s="179"/>
      <c r="FH78" s="179"/>
      <c r="FI78" s="179"/>
      <c r="FJ78" s="179"/>
      <c r="FK78" s="179"/>
      <c r="FL78" s="179"/>
      <c r="FM78" s="179"/>
      <c r="FN78" s="179"/>
      <c r="FO78" s="179"/>
      <c r="FP78" s="179"/>
      <c r="FQ78" s="179"/>
      <c r="FR78" s="179"/>
      <c r="FS78" s="179"/>
      <c r="FT78" s="179"/>
      <c r="FU78" s="179"/>
      <c r="FV78" s="179"/>
      <c r="FW78" s="179"/>
      <c r="FX78" s="179"/>
      <c r="FY78" s="179"/>
      <c r="FZ78" s="179"/>
      <c r="GA78" s="179"/>
      <c r="GB78" s="179"/>
      <c r="GC78" s="179"/>
      <c r="GD78" s="179"/>
      <c r="GE78" s="179"/>
      <c r="GF78" s="179"/>
      <c r="GG78" s="179"/>
      <c r="GH78" s="179"/>
      <c r="GI78" s="179"/>
      <c r="GJ78" s="179"/>
      <c r="GK78" s="179"/>
      <c r="GL78" s="179"/>
      <c r="GM78" s="179"/>
      <c r="GN78" s="179"/>
      <c r="GO78" s="179"/>
      <c r="GP78" s="179"/>
      <c r="GQ78" s="179"/>
      <c r="GR78" s="179"/>
      <c r="GS78" s="179"/>
      <c r="GT78" s="179"/>
      <c r="GU78" s="179"/>
      <c r="GV78" s="179"/>
      <c r="GW78" s="179"/>
      <c r="GX78" s="179"/>
      <c r="GY78" s="179"/>
      <c r="GZ78" s="179"/>
      <c r="HA78" s="179"/>
      <c r="HB78" s="179"/>
      <c r="HC78" s="179"/>
      <c r="HD78" s="179"/>
      <c r="HE78" s="179"/>
      <c r="HF78" s="179"/>
      <c r="HG78" s="179"/>
      <c r="HH78" s="179"/>
    </row>
    <row r="79" ht="99.95" customHeight="1" spans="1:216">
      <c r="A79" s="163" t="s">
        <v>263</v>
      </c>
      <c r="B79" s="179" t="s">
        <v>264</v>
      </c>
      <c r="C79" s="183" t="s">
        <v>265</v>
      </c>
      <c r="D79" s="179" t="s">
        <v>266</v>
      </c>
      <c r="E79" s="179"/>
      <c r="F79" s="179"/>
      <c r="G79" s="179"/>
      <c r="H79" s="179"/>
      <c r="I79" s="179"/>
      <c r="J79" s="179"/>
      <c r="K79" s="179"/>
      <c r="L79" s="179"/>
      <c r="M79" s="179"/>
      <c r="N79" s="179"/>
      <c r="O79" s="179"/>
      <c r="P79" s="179"/>
      <c r="Q79" s="179"/>
      <c r="R79" s="179"/>
      <c r="S79" s="179"/>
      <c r="T79" s="179"/>
      <c r="U79" s="179"/>
      <c r="V79" s="179"/>
      <c r="W79" s="179"/>
      <c r="X79" s="179"/>
      <c r="Y79" s="179"/>
      <c r="Z79" s="179"/>
      <c r="AA79" s="179"/>
      <c r="AB79" s="179"/>
      <c r="AC79" s="179"/>
      <c r="AD79" s="179"/>
      <c r="AE79" s="179"/>
      <c r="AF79" s="179"/>
      <c r="AG79" s="179"/>
      <c r="AH79" s="179"/>
      <c r="AI79" s="179"/>
      <c r="AJ79" s="179"/>
      <c r="AK79" s="179"/>
      <c r="AL79" s="179"/>
      <c r="AM79" s="179"/>
      <c r="AN79" s="179"/>
      <c r="AO79" s="179"/>
      <c r="AP79" s="179"/>
      <c r="AQ79" s="179"/>
      <c r="AR79" s="179"/>
      <c r="AS79" s="179"/>
      <c r="AT79" s="179"/>
      <c r="AU79" s="179"/>
      <c r="AV79" s="179"/>
      <c r="AW79" s="179"/>
      <c r="AX79" s="179"/>
      <c r="AY79" s="179"/>
      <c r="AZ79" s="179"/>
      <c r="BA79" s="179"/>
      <c r="BB79" s="179"/>
      <c r="BC79" s="179"/>
      <c r="BD79" s="179"/>
      <c r="BE79" s="179"/>
      <c r="BF79" s="179"/>
      <c r="BG79" s="179"/>
      <c r="BH79" s="179"/>
      <c r="BI79" s="179"/>
      <c r="BJ79" s="179"/>
      <c r="BK79" s="179"/>
      <c r="BL79" s="179"/>
      <c r="BM79" s="179"/>
      <c r="BN79" s="179"/>
      <c r="BO79" s="179"/>
      <c r="BP79" s="179"/>
      <c r="BQ79" s="179"/>
      <c r="BR79" s="179"/>
      <c r="BS79" s="179"/>
      <c r="BT79" s="179"/>
      <c r="BU79" s="179"/>
      <c r="BV79" s="179"/>
      <c r="BW79" s="179"/>
      <c r="BX79" s="179"/>
      <c r="BY79" s="179"/>
      <c r="BZ79" s="179"/>
      <c r="CA79" s="179"/>
      <c r="CB79" s="179"/>
      <c r="CC79" s="179"/>
      <c r="CD79" s="179"/>
      <c r="CE79" s="179"/>
      <c r="CF79" s="179"/>
      <c r="CG79" s="179"/>
      <c r="CH79" s="179"/>
      <c r="CI79" s="179"/>
      <c r="CJ79" s="179"/>
      <c r="CK79" s="179"/>
      <c r="CL79" s="179"/>
      <c r="CM79" s="179"/>
      <c r="CN79" s="179"/>
      <c r="CO79" s="179"/>
      <c r="CP79" s="179"/>
      <c r="CQ79" s="179"/>
      <c r="CR79" s="179"/>
      <c r="CS79" s="179"/>
      <c r="CT79" s="179"/>
      <c r="CU79" s="179"/>
      <c r="CV79" s="179"/>
      <c r="CW79" s="179"/>
      <c r="CX79" s="179"/>
      <c r="CY79" s="179"/>
      <c r="CZ79" s="179"/>
      <c r="DA79" s="179"/>
      <c r="DB79" s="179"/>
      <c r="DC79" s="179"/>
      <c r="DD79" s="179"/>
      <c r="DE79" s="179"/>
      <c r="DF79" s="179"/>
      <c r="DG79" s="179"/>
      <c r="DH79" s="179"/>
      <c r="DI79" s="179"/>
      <c r="DJ79" s="179"/>
      <c r="DK79" s="179"/>
      <c r="DL79" s="179"/>
      <c r="DM79" s="179"/>
      <c r="DN79" s="179"/>
      <c r="DO79" s="179"/>
      <c r="DP79" s="179"/>
      <c r="DQ79" s="179"/>
      <c r="DR79" s="179"/>
      <c r="DS79" s="179"/>
      <c r="DT79" s="179"/>
      <c r="DU79" s="179"/>
      <c r="DV79" s="179"/>
      <c r="DW79" s="179"/>
      <c r="DX79" s="179"/>
      <c r="DY79" s="179"/>
      <c r="DZ79" s="179"/>
      <c r="EA79" s="179"/>
      <c r="EB79" s="179"/>
      <c r="EC79" s="179"/>
      <c r="ED79" s="179"/>
      <c r="EE79" s="179"/>
      <c r="EF79" s="179"/>
      <c r="EG79" s="179"/>
      <c r="EH79" s="179"/>
      <c r="EI79" s="179"/>
      <c r="EJ79" s="179"/>
      <c r="EK79" s="179"/>
      <c r="EL79" s="179"/>
      <c r="EM79" s="179"/>
      <c r="EN79" s="179"/>
      <c r="EO79" s="179"/>
      <c r="EP79" s="179"/>
      <c r="EQ79" s="179"/>
      <c r="ER79" s="179"/>
      <c r="ES79" s="179"/>
      <c r="ET79" s="179"/>
      <c r="EU79" s="179"/>
      <c r="EV79" s="179"/>
      <c r="EW79" s="179"/>
      <c r="EX79" s="179"/>
      <c r="EY79" s="179"/>
      <c r="EZ79" s="179"/>
      <c r="FA79" s="179"/>
      <c r="FB79" s="179"/>
      <c r="FC79" s="179"/>
      <c r="FD79" s="179"/>
      <c r="FE79" s="179"/>
      <c r="FF79" s="179"/>
      <c r="FG79" s="179"/>
      <c r="FH79" s="179"/>
      <c r="FI79" s="179"/>
      <c r="FJ79" s="179"/>
      <c r="FK79" s="179"/>
      <c r="FL79" s="179"/>
      <c r="FM79" s="179"/>
      <c r="FN79" s="179"/>
      <c r="FO79" s="179"/>
      <c r="FP79" s="179"/>
      <c r="FQ79" s="179"/>
      <c r="FR79" s="179"/>
      <c r="FS79" s="179"/>
      <c r="FT79" s="179"/>
      <c r="FU79" s="179"/>
      <c r="FV79" s="179"/>
      <c r="FW79" s="179"/>
      <c r="FX79" s="179"/>
      <c r="FY79" s="179"/>
      <c r="FZ79" s="179"/>
      <c r="GA79" s="179"/>
      <c r="GB79" s="179"/>
      <c r="GC79" s="179"/>
      <c r="GD79" s="179"/>
      <c r="GE79" s="179"/>
      <c r="GF79" s="179"/>
      <c r="GG79" s="179"/>
      <c r="GH79" s="179"/>
      <c r="GI79" s="179"/>
      <c r="GJ79" s="179"/>
      <c r="GK79" s="179"/>
      <c r="GL79" s="179"/>
      <c r="GM79" s="179"/>
      <c r="GN79" s="179"/>
      <c r="GO79" s="179"/>
      <c r="GP79" s="179"/>
      <c r="GQ79" s="179"/>
      <c r="GR79" s="179"/>
      <c r="GS79" s="179"/>
      <c r="GT79" s="179"/>
      <c r="GU79" s="179"/>
      <c r="GV79" s="179"/>
      <c r="GW79" s="179"/>
      <c r="GX79" s="179"/>
      <c r="GY79" s="179"/>
      <c r="GZ79" s="179"/>
      <c r="HA79" s="179"/>
      <c r="HB79" s="179"/>
      <c r="HC79" s="179"/>
      <c r="HD79" s="179"/>
      <c r="HE79" s="179"/>
      <c r="HF79" s="179"/>
      <c r="HG79" s="179"/>
      <c r="HH79" s="179"/>
    </row>
    <row r="80" ht="99.95" customHeight="1" spans="1:216">
      <c r="A80" s="163" t="s">
        <v>267</v>
      </c>
      <c r="B80" s="181" t="s">
        <v>268</v>
      </c>
      <c r="C80" s="183" t="s">
        <v>269</v>
      </c>
      <c r="D80" s="181" t="s">
        <v>270</v>
      </c>
      <c r="E80" s="179"/>
      <c r="F80" s="179"/>
      <c r="G80" s="179"/>
      <c r="H80" s="179"/>
      <c r="I80" s="179"/>
      <c r="J80" s="179"/>
      <c r="K80" s="179"/>
      <c r="L80" s="179"/>
      <c r="M80" s="179"/>
      <c r="N80" s="179"/>
      <c r="O80" s="179"/>
      <c r="P80" s="179"/>
      <c r="Q80" s="179"/>
      <c r="R80" s="179"/>
      <c r="S80" s="179"/>
      <c r="T80" s="179"/>
      <c r="U80" s="179"/>
      <c r="V80" s="179"/>
      <c r="W80" s="179"/>
      <c r="X80" s="179"/>
      <c r="Y80" s="179"/>
      <c r="Z80" s="179"/>
      <c r="AA80" s="179"/>
      <c r="AB80" s="179"/>
      <c r="AC80" s="179"/>
      <c r="AD80" s="179"/>
      <c r="AE80" s="179"/>
      <c r="AF80" s="179"/>
      <c r="AG80" s="179"/>
      <c r="AH80" s="179"/>
      <c r="AI80" s="179"/>
      <c r="AJ80" s="179"/>
      <c r="AK80" s="179"/>
      <c r="AL80" s="179"/>
      <c r="AM80" s="179"/>
      <c r="AN80" s="179"/>
      <c r="AO80" s="179"/>
      <c r="AP80" s="179"/>
      <c r="AQ80" s="179"/>
      <c r="AR80" s="179"/>
      <c r="AS80" s="179"/>
      <c r="AT80" s="179"/>
      <c r="AU80" s="179"/>
      <c r="AV80" s="179"/>
      <c r="AW80" s="179"/>
      <c r="AX80" s="179"/>
      <c r="AY80" s="179"/>
      <c r="AZ80" s="179"/>
      <c r="BA80" s="179"/>
      <c r="BB80" s="179"/>
      <c r="BC80" s="179"/>
      <c r="BD80" s="179"/>
      <c r="BE80" s="179"/>
      <c r="BF80" s="179"/>
      <c r="BG80" s="179"/>
      <c r="BH80" s="179"/>
      <c r="BI80" s="179"/>
      <c r="BJ80" s="179"/>
      <c r="BK80" s="179"/>
      <c r="BL80" s="179"/>
      <c r="BM80" s="179"/>
      <c r="BN80" s="179"/>
      <c r="BO80" s="179"/>
      <c r="BP80" s="179"/>
      <c r="BQ80" s="179"/>
      <c r="BR80" s="179"/>
      <c r="BS80" s="179"/>
      <c r="BT80" s="179"/>
      <c r="BU80" s="179"/>
      <c r="BV80" s="179"/>
      <c r="BW80" s="179"/>
      <c r="BX80" s="179"/>
      <c r="BY80" s="179"/>
      <c r="BZ80" s="179"/>
      <c r="CA80" s="179"/>
      <c r="CB80" s="179"/>
      <c r="CC80" s="179"/>
      <c r="CD80" s="179"/>
      <c r="CE80" s="179"/>
      <c r="CF80" s="179"/>
      <c r="CG80" s="179"/>
      <c r="CH80" s="179"/>
      <c r="CI80" s="179"/>
      <c r="CJ80" s="179"/>
      <c r="CK80" s="179"/>
      <c r="CL80" s="179"/>
      <c r="CM80" s="179"/>
      <c r="CN80" s="179"/>
      <c r="CO80" s="179"/>
      <c r="CP80" s="179"/>
      <c r="CQ80" s="179"/>
      <c r="CR80" s="179"/>
      <c r="CS80" s="179"/>
      <c r="CT80" s="179"/>
      <c r="CU80" s="179"/>
      <c r="CV80" s="179"/>
      <c r="CW80" s="179"/>
      <c r="CX80" s="179"/>
      <c r="CY80" s="179"/>
      <c r="CZ80" s="179"/>
      <c r="DA80" s="179"/>
      <c r="DB80" s="179"/>
      <c r="DC80" s="179"/>
      <c r="DD80" s="179"/>
      <c r="DE80" s="179"/>
      <c r="DF80" s="179"/>
      <c r="DG80" s="179"/>
      <c r="DH80" s="179"/>
      <c r="DI80" s="179"/>
      <c r="DJ80" s="179"/>
      <c r="DK80" s="179"/>
      <c r="DL80" s="179"/>
      <c r="DM80" s="179"/>
      <c r="DN80" s="179"/>
      <c r="DO80" s="179"/>
      <c r="DP80" s="179"/>
      <c r="DQ80" s="179"/>
      <c r="DR80" s="179"/>
      <c r="DS80" s="179"/>
      <c r="DT80" s="179"/>
      <c r="DU80" s="179"/>
      <c r="DV80" s="179"/>
      <c r="DW80" s="179"/>
      <c r="DX80" s="179"/>
      <c r="DY80" s="179"/>
      <c r="DZ80" s="179"/>
      <c r="EA80" s="179"/>
      <c r="EB80" s="179"/>
      <c r="EC80" s="179"/>
      <c r="ED80" s="179"/>
      <c r="EE80" s="179"/>
      <c r="EF80" s="179"/>
      <c r="EG80" s="179"/>
      <c r="EH80" s="179"/>
      <c r="EI80" s="179"/>
      <c r="EJ80" s="179"/>
      <c r="EK80" s="179"/>
      <c r="EL80" s="179"/>
      <c r="EM80" s="179"/>
      <c r="EN80" s="179"/>
      <c r="EO80" s="179"/>
      <c r="EP80" s="179"/>
      <c r="EQ80" s="179"/>
      <c r="ER80" s="179"/>
      <c r="ES80" s="179"/>
      <c r="ET80" s="179"/>
      <c r="EU80" s="179"/>
      <c r="EV80" s="179"/>
      <c r="EW80" s="179"/>
      <c r="EX80" s="179"/>
      <c r="EY80" s="179"/>
      <c r="EZ80" s="179"/>
      <c r="FA80" s="179"/>
      <c r="FB80" s="179"/>
      <c r="FC80" s="179"/>
      <c r="FD80" s="179"/>
      <c r="FE80" s="179"/>
      <c r="FF80" s="179"/>
      <c r="FG80" s="179"/>
      <c r="FH80" s="179"/>
      <c r="FI80" s="179"/>
      <c r="FJ80" s="179"/>
      <c r="FK80" s="179"/>
      <c r="FL80" s="179"/>
      <c r="FM80" s="179"/>
      <c r="FN80" s="179"/>
      <c r="FO80" s="179"/>
      <c r="FP80" s="179"/>
      <c r="FQ80" s="179"/>
      <c r="FR80" s="179"/>
      <c r="FS80" s="179"/>
      <c r="FT80" s="179"/>
      <c r="FU80" s="179"/>
      <c r="FV80" s="179"/>
      <c r="FW80" s="179"/>
      <c r="FX80" s="179"/>
      <c r="FY80" s="179"/>
      <c r="FZ80" s="179"/>
      <c r="GA80" s="179"/>
      <c r="GB80" s="179"/>
      <c r="GC80" s="179"/>
      <c r="GD80" s="179"/>
      <c r="GE80" s="179"/>
      <c r="GF80" s="179"/>
      <c r="GG80" s="179"/>
      <c r="GH80" s="179"/>
      <c r="GI80" s="179"/>
      <c r="GJ80" s="179"/>
      <c r="GK80" s="179"/>
      <c r="GL80" s="179"/>
      <c r="GM80" s="179"/>
      <c r="GN80" s="179"/>
      <c r="GO80" s="179"/>
      <c r="GP80" s="179"/>
      <c r="GQ80" s="179"/>
      <c r="GR80" s="179"/>
      <c r="GS80" s="179"/>
      <c r="GT80" s="179"/>
      <c r="GU80" s="179"/>
      <c r="GV80" s="179"/>
      <c r="GW80" s="179"/>
      <c r="GX80" s="179"/>
      <c r="GY80" s="179"/>
      <c r="GZ80" s="179"/>
      <c r="HA80" s="179"/>
      <c r="HB80" s="179"/>
      <c r="HC80" s="179"/>
      <c r="HD80" s="179"/>
      <c r="HE80" s="179"/>
      <c r="HF80" s="179"/>
      <c r="HG80" s="179"/>
      <c r="HH80" s="179"/>
    </row>
    <row r="81" ht="99.95" customHeight="1" spans="1:216">
      <c r="A81" s="163" t="s">
        <v>271</v>
      </c>
      <c r="B81" s="181" t="s">
        <v>272</v>
      </c>
      <c r="C81" s="183" t="s">
        <v>273</v>
      </c>
      <c r="D81" s="181" t="s">
        <v>274</v>
      </c>
      <c r="E81" s="179"/>
      <c r="F81" s="179"/>
      <c r="G81" s="179"/>
      <c r="H81" s="179"/>
      <c r="I81" s="179"/>
      <c r="J81" s="179"/>
      <c r="K81" s="179"/>
      <c r="L81" s="179"/>
      <c r="M81" s="179"/>
      <c r="N81" s="179"/>
      <c r="O81" s="179"/>
      <c r="P81" s="179"/>
      <c r="Q81" s="179"/>
      <c r="R81" s="179"/>
      <c r="S81" s="179"/>
      <c r="T81" s="179"/>
      <c r="U81" s="179"/>
      <c r="V81" s="179"/>
      <c r="W81" s="179"/>
      <c r="X81" s="179"/>
      <c r="Y81" s="179"/>
      <c r="Z81" s="179"/>
      <c r="AA81" s="179"/>
      <c r="AB81" s="179"/>
      <c r="AC81" s="179"/>
      <c r="AD81" s="179"/>
      <c r="AE81" s="179"/>
      <c r="AF81" s="179"/>
      <c r="AG81" s="179"/>
      <c r="AH81" s="179"/>
      <c r="AI81" s="179"/>
      <c r="AJ81" s="179"/>
      <c r="AK81" s="179"/>
      <c r="AL81" s="179"/>
      <c r="AM81" s="179"/>
      <c r="AN81" s="179"/>
      <c r="AO81" s="179"/>
      <c r="AP81" s="179"/>
      <c r="AQ81" s="179"/>
      <c r="AR81" s="179"/>
      <c r="AS81" s="179"/>
      <c r="AT81" s="179"/>
      <c r="AU81" s="179"/>
      <c r="AV81" s="179"/>
      <c r="AW81" s="179"/>
      <c r="AX81" s="179"/>
      <c r="AY81" s="179"/>
      <c r="AZ81" s="179"/>
      <c r="BA81" s="179"/>
      <c r="BB81" s="179"/>
      <c r="BC81" s="179"/>
      <c r="BD81" s="179"/>
      <c r="BE81" s="179"/>
      <c r="BF81" s="179"/>
      <c r="BG81" s="179"/>
      <c r="BH81" s="179"/>
      <c r="BI81" s="179"/>
      <c r="BJ81" s="179"/>
      <c r="BK81" s="179"/>
      <c r="BL81" s="179"/>
      <c r="BM81" s="179"/>
      <c r="BN81" s="179"/>
      <c r="BO81" s="179"/>
      <c r="BP81" s="179"/>
      <c r="BQ81" s="179"/>
      <c r="BR81" s="179"/>
      <c r="BS81" s="179"/>
      <c r="BT81" s="179"/>
      <c r="BU81" s="179"/>
      <c r="BV81" s="179"/>
      <c r="BW81" s="179"/>
      <c r="BX81" s="179"/>
      <c r="BY81" s="179"/>
      <c r="BZ81" s="179"/>
      <c r="CA81" s="179"/>
      <c r="CB81" s="179"/>
      <c r="CC81" s="179"/>
      <c r="CD81" s="179"/>
      <c r="CE81" s="179"/>
      <c r="CF81" s="179"/>
      <c r="CG81" s="179"/>
      <c r="CH81" s="179"/>
      <c r="CI81" s="179"/>
      <c r="CJ81" s="179"/>
      <c r="CK81" s="179"/>
      <c r="CL81" s="179"/>
      <c r="CM81" s="179"/>
      <c r="CN81" s="179"/>
      <c r="CO81" s="179"/>
      <c r="CP81" s="179"/>
      <c r="CQ81" s="179"/>
      <c r="CR81" s="179"/>
      <c r="CS81" s="179"/>
      <c r="CT81" s="179"/>
      <c r="CU81" s="179"/>
      <c r="CV81" s="179"/>
      <c r="CW81" s="179"/>
      <c r="CX81" s="179"/>
      <c r="CY81" s="179"/>
      <c r="CZ81" s="179"/>
      <c r="DA81" s="179"/>
      <c r="DB81" s="179"/>
      <c r="DC81" s="179"/>
      <c r="DD81" s="179"/>
      <c r="DE81" s="179"/>
      <c r="DF81" s="179"/>
      <c r="DG81" s="179"/>
      <c r="DH81" s="179"/>
      <c r="DI81" s="179"/>
      <c r="DJ81" s="179"/>
      <c r="DK81" s="179"/>
      <c r="DL81" s="179"/>
      <c r="DM81" s="179"/>
      <c r="DN81" s="179"/>
      <c r="DO81" s="179"/>
      <c r="DP81" s="179"/>
      <c r="DQ81" s="179"/>
      <c r="DR81" s="179"/>
      <c r="DS81" s="179"/>
      <c r="DT81" s="179"/>
      <c r="DU81" s="179"/>
      <c r="DV81" s="179"/>
      <c r="DW81" s="179"/>
      <c r="DX81" s="179"/>
      <c r="DY81" s="179"/>
      <c r="DZ81" s="179"/>
      <c r="EA81" s="179"/>
      <c r="EB81" s="179"/>
      <c r="EC81" s="179"/>
      <c r="ED81" s="179"/>
      <c r="EE81" s="179"/>
      <c r="EF81" s="179"/>
      <c r="EG81" s="179"/>
      <c r="EH81" s="179"/>
      <c r="EI81" s="179"/>
      <c r="EJ81" s="179"/>
      <c r="EK81" s="179"/>
      <c r="EL81" s="179"/>
      <c r="EM81" s="179"/>
      <c r="EN81" s="179"/>
      <c r="EO81" s="179"/>
      <c r="EP81" s="179"/>
      <c r="EQ81" s="179"/>
      <c r="ER81" s="179"/>
      <c r="ES81" s="179"/>
      <c r="ET81" s="179"/>
      <c r="EU81" s="179"/>
      <c r="EV81" s="179"/>
      <c r="EW81" s="179"/>
      <c r="EX81" s="179"/>
      <c r="EY81" s="179"/>
      <c r="EZ81" s="179"/>
      <c r="FA81" s="179"/>
      <c r="FB81" s="179"/>
      <c r="FC81" s="179"/>
      <c r="FD81" s="179"/>
      <c r="FE81" s="179"/>
      <c r="FF81" s="179"/>
      <c r="FG81" s="179"/>
      <c r="FH81" s="179"/>
      <c r="FI81" s="179"/>
      <c r="FJ81" s="179"/>
      <c r="FK81" s="179"/>
      <c r="FL81" s="179"/>
      <c r="FM81" s="179"/>
      <c r="FN81" s="179"/>
      <c r="FO81" s="179"/>
      <c r="FP81" s="179"/>
      <c r="FQ81" s="179"/>
      <c r="FR81" s="179"/>
      <c r="FS81" s="179"/>
      <c r="FT81" s="179"/>
      <c r="FU81" s="179"/>
      <c r="FV81" s="179"/>
      <c r="FW81" s="179"/>
      <c r="FX81" s="179"/>
      <c r="FY81" s="179"/>
      <c r="FZ81" s="179"/>
      <c r="GA81" s="179"/>
      <c r="GB81" s="179"/>
      <c r="GC81" s="179"/>
      <c r="GD81" s="179"/>
      <c r="GE81" s="179"/>
      <c r="GF81" s="179"/>
      <c r="GG81" s="179"/>
      <c r="GH81" s="179"/>
      <c r="GI81" s="179"/>
      <c r="GJ81" s="179"/>
      <c r="GK81" s="179"/>
      <c r="GL81" s="179"/>
      <c r="GM81" s="179"/>
      <c r="GN81" s="179"/>
      <c r="GO81" s="179"/>
      <c r="GP81" s="179"/>
      <c r="GQ81" s="179"/>
      <c r="GR81" s="179"/>
      <c r="GS81" s="179"/>
      <c r="GT81" s="179"/>
      <c r="GU81" s="179"/>
      <c r="GV81" s="179"/>
      <c r="GW81" s="179"/>
      <c r="GX81" s="179"/>
      <c r="GY81" s="179"/>
      <c r="GZ81" s="179"/>
      <c r="HA81" s="179"/>
      <c r="HB81" s="179"/>
      <c r="HC81" s="179"/>
      <c r="HD81" s="179"/>
      <c r="HE81" s="179"/>
      <c r="HF81" s="179"/>
      <c r="HG81" s="179"/>
      <c r="HH81" s="179"/>
    </row>
    <row r="82" ht="99.95" customHeight="1" spans="1:216">
      <c r="A82" s="163" t="s">
        <v>275</v>
      </c>
      <c r="B82" s="181" t="s">
        <v>276</v>
      </c>
      <c r="C82" s="183" t="s">
        <v>277</v>
      </c>
      <c r="D82" s="181" t="s">
        <v>278</v>
      </c>
      <c r="E82" s="179"/>
      <c r="F82" s="179"/>
      <c r="G82" s="179"/>
      <c r="H82" s="179"/>
      <c r="I82" s="179"/>
      <c r="J82" s="179"/>
      <c r="K82" s="179"/>
      <c r="L82" s="179"/>
      <c r="M82" s="179"/>
      <c r="N82" s="179"/>
      <c r="O82" s="179"/>
      <c r="P82" s="179"/>
      <c r="Q82" s="179"/>
      <c r="R82" s="179"/>
      <c r="S82" s="179"/>
      <c r="T82" s="179"/>
      <c r="U82" s="179"/>
      <c r="V82" s="179"/>
      <c r="W82" s="179"/>
      <c r="X82" s="179"/>
      <c r="Y82" s="179"/>
      <c r="Z82" s="179"/>
      <c r="AA82" s="179"/>
      <c r="AB82" s="179"/>
      <c r="AC82" s="179"/>
      <c r="AD82" s="179"/>
      <c r="AE82" s="179"/>
      <c r="AF82" s="179"/>
      <c r="AG82" s="179"/>
      <c r="AH82" s="179"/>
      <c r="AI82" s="179"/>
      <c r="AJ82" s="179"/>
      <c r="AK82" s="179"/>
      <c r="AL82" s="179"/>
      <c r="AM82" s="179"/>
      <c r="AN82" s="179"/>
      <c r="AO82" s="179"/>
      <c r="AP82" s="179"/>
      <c r="AQ82" s="179"/>
      <c r="AR82" s="179"/>
      <c r="AS82" s="179"/>
      <c r="AT82" s="179"/>
      <c r="AU82" s="179"/>
      <c r="AV82" s="179"/>
      <c r="AW82" s="179"/>
      <c r="AX82" s="179"/>
      <c r="AY82" s="179"/>
      <c r="AZ82" s="179"/>
      <c r="BA82" s="179"/>
      <c r="BB82" s="179"/>
      <c r="BC82" s="179"/>
      <c r="BD82" s="179"/>
      <c r="BE82" s="179"/>
      <c r="BF82" s="179"/>
      <c r="BG82" s="179"/>
      <c r="BH82" s="179"/>
      <c r="BI82" s="179"/>
      <c r="BJ82" s="179"/>
      <c r="BK82" s="179"/>
      <c r="BL82" s="179"/>
      <c r="BM82" s="179"/>
      <c r="BN82" s="179"/>
      <c r="BO82" s="179"/>
      <c r="BP82" s="179"/>
      <c r="BQ82" s="179"/>
      <c r="BR82" s="179"/>
      <c r="BS82" s="179"/>
      <c r="BT82" s="179"/>
      <c r="BU82" s="179"/>
      <c r="BV82" s="179"/>
      <c r="BW82" s="179"/>
      <c r="BX82" s="179"/>
      <c r="BY82" s="179"/>
      <c r="BZ82" s="179"/>
      <c r="CA82" s="179"/>
      <c r="CB82" s="179"/>
      <c r="CC82" s="179"/>
      <c r="CD82" s="179"/>
      <c r="CE82" s="179"/>
      <c r="CF82" s="179"/>
      <c r="CG82" s="179"/>
      <c r="CH82" s="179"/>
      <c r="CI82" s="179"/>
      <c r="CJ82" s="179"/>
      <c r="CK82" s="179"/>
      <c r="CL82" s="179"/>
      <c r="CM82" s="179"/>
      <c r="CN82" s="179"/>
      <c r="CO82" s="179"/>
      <c r="CP82" s="179"/>
      <c r="CQ82" s="179"/>
      <c r="CR82" s="179"/>
      <c r="CS82" s="179"/>
      <c r="CT82" s="179"/>
      <c r="CU82" s="179"/>
      <c r="CV82" s="179"/>
      <c r="CW82" s="179"/>
      <c r="CX82" s="179"/>
      <c r="CY82" s="179"/>
      <c r="CZ82" s="179"/>
      <c r="DA82" s="179"/>
      <c r="DB82" s="179"/>
      <c r="DC82" s="179"/>
      <c r="DD82" s="179"/>
      <c r="DE82" s="179"/>
      <c r="DF82" s="179"/>
      <c r="DG82" s="179"/>
      <c r="DH82" s="179"/>
      <c r="DI82" s="179"/>
      <c r="DJ82" s="179"/>
      <c r="DK82" s="179"/>
      <c r="DL82" s="179"/>
      <c r="DM82" s="179"/>
      <c r="DN82" s="179"/>
      <c r="DO82" s="179"/>
      <c r="DP82" s="179"/>
      <c r="DQ82" s="179"/>
      <c r="DR82" s="179"/>
      <c r="DS82" s="179"/>
      <c r="DT82" s="179"/>
      <c r="DU82" s="179"/>
      <c r="DV82" s="179"/>
      <c r="DW82" s="179"/>
      <c r="DX82" s="179"/>
      <c r="DY82" s="179"/>
      <c r="DZ82" s="179"/>
      <c r="EA82" s="179"/>
      <c r="EB82" s="179"/>
      <c r="EC82" s="179"/>
      <c r="ED82" s="179"/>
      <c r="EE82" s="179"/>
      <c r="EF82" s="179"/>
      <c r="EG82" s="179"/>
      <c r="EH82" s="179"/>
      <c r="EI82" s="179"/>
      <c r="EJ82" s="179"/>
      <c r="EK82" s="179"/>
      <c r="EL82" s="179"/>
      <c r="EM82" s="179"/>
      <c r="EN82" s="179"/>
      <c r="EO82" s="179"/>
      <c r="EP82" s="179"/>
      <c r="EQ82" s="179"/>
      <c r="ER82" s="179"/>
      <c r="ES82" s="179"/>
      <c r="ET82" s="179"/>
      <c r="EU82" s="179"/>
      <c r="EV82" s="179"/>
      <c r="EW82" s="179"/>
      <c r="EX82" s="179"/>
      <c r="EY82" s="179"/>
      <c r="EZ82" s="179"/>
      <c r="FA82" s="179"/>
      <c r="FB82" s="179"/>
      <c r="FC82" s="179"/>
      <c r="FD82" s="179"/>
      <c r="FE82" s="179"/>
      <c r="FF82" s="179"/>
      <c r="FG82" s="179"/>
      <c r="FH82" s="179"/>
      <c r="FI82" s="179"/>
      <c r="FJ82" s="179"/>
      <c r="FK82" s="179"/>
      <c r="FL82" s="179"/>
      <c r="FM82" s="179"/>
      <c r="FN82" s="179"/>
      <c r="FO82" s="179"/>
      <c r="FP82" s="179"/>
      <c r="FQ82" s="179"/>
      <c r="FR82" s="179"/>
      <c r="FS82" s="179"/>
      <c r="FT82" s="179"/>
      <c r="FU82" s="179"/>
      <c r="FV82" s="179"/>
      <c r="FW82" s="179"/>
      <c r="FX82" s="179"/>
      <c r="FY82" s="179"/>
      <c r="FZ82" s="179"/>
      <c r="GA82" s="179"/>
      <c r="GB82" s="179"/>
      <c r="GC82" s="179"/>
      <c r="GD82" s="179"/>
      <c r="GE82" s="179"/>
      <c r="GF82" s="179"/>
      <c r="GG82" s="179"/>
      <c r="GH82" s="179"/>
      <c r="GI82" s="179"/>
      <c r="GJ82" s="179"/>
      <c r="GK82" s="179"/>
      <c r="GL82" s="179"/>
      <c r="GM82" s="179"/>
      <c r="GN82" s="179"/>
      <c r="GO82" s="179"/>
      <c r="GP82" s="179"/>
      <c r="GQ82" s="179"/>
      <c r="GR82" s="179"/>
      <c r="GS82" s="179"/>
      <c r="GT82" s="179"/>
      <c r="GU82" s="179"/>
      <c r="GV82" s="179"/>
      <c r="GW82" s="179"/>
      <c r="GX82" s="179"/>
      <c r="GY82" s="179"/>
      <c r="GZ82" s="179"/>
      <c r="HA82" s="179"/>
      <c r="HB82" s="179"/>
      <c r="HC82" s="179"/>
      <c r="HD82" s="179"/>
      <c r="HE82" s="179"/>
      <c r="HF82" s="179"/>
      <c r="HG82" s="179"/>
      <c r="HH82" s="179"/>
    </row>
    <row r="83" ht="99.95" customHeight="1" spans="1:4">
      <c r="A83" s="163" t="s">
        <v>279</v>
      </c>
      <c r="B83" s="112" t="s">
        <v>280</v>
      </c>
      <c r="C83" s="183" t="s">
        <v>281</v>
      </c>
      <c r="D83" s="112" t="s">
        <v>282</v>
      </c>
    </row>
    <row r="84" ht="99.95" customHeight="1" spans="1:4">
      <c r="A84" s="163" t="s">
        <v>283</v>
      </c>
      <c r="B84" s="181" t="s">
        <v>284</v>
      </c>
      <c r="C84" s="183" t="s">
        <v>285</v>
      </c>
      <c r="D84" s="181" t="s">
        <v>286</v>
      </c>
    </row>
    <row r="85" ht="99.95" customHeight="1" spans="1:4">
      <c r="A85" s="169" t="s">
        <v>287</v>
      </c>
      <c r="B85" s="181" t="s">
        <v>288</v>
      </c>
      <c r="C85" s="183" t="s">
        <v>289</v>
      </c>
      <c r="D85" s="181" t="s">
        <v>290</v>
      </c>
    </row>
    <row r="86" ht="99.95" customHeight="1" spans="1:4">
      <c r="A86" s="169" t="s">
        <v>291</v>
      </c>
      <c r="B86" s="181" t="s">
        <v>292</v>
      </c>
      <c r="C86" s="183" t="s">
        <v>293</v>
      </c>
      <c r="D86" s="181" t="s">
        <v>294</v>
      </c>
    </row>
    <row r="87" ht="99.95" customHeight="1" spans="1:4">
      <c r="A87" s="163" t="s">
        <v>295</v>
      </c>
      <c r="B87" s="181" t="s">
        <v>296</v>
      </c>
      <c r="C87" s="183" t="s">
        <v>297</v>
      </c>
      <c r="D87" s="181" t="s">
        <v>298</v>
      </c>
    </row>
    <row r="88" ht="99.95" customHeight="1" spans="1:216">
      <c r="A88" s="163" t="s">
        <v>299</v>
      </c>
      <c r="B88" s="181" t="s">
        <v>300</v>
      </c>
      <c r="C88" s="183" t="s">
        <v>301</v>
      </c>
      <c r="D88" s="181" t="s">
        <v>302</v>
      </c>
      <c r="E88" s="179"/>
      <c r="F88" s="179"/>
      <c r="G88" s="179"/>
      <c r="H88" s="179"/>
      <c r="I88" s="179"/>
      <c r="J88" s="179"/>
      <c r="K88" s="179"/>
      <c r="L88" s="179"/>
      <c r="M88" s="179"/>
      <c r="N88" s="179"/>
      <c r="O88" s="179"/>
      <c r="P88" s="179"/>
      <c r="Q88" s="179"/>
      <c r="R88" s="179"/>
      <c r="S88" s="179"/>
      <c r="T88" s="179"/>
      <c r="U88" s="179"/>
      <c r="V88" s="179"/>
      <c r="W88" s="179"/>
      <c r="X88" s="179"/>
      <c r="Y88" s="179"/>
      <c r="Z88" s="179"/>
      <c r="AA88" s="179"/>
      <c r="AB88" s="179"/>
      <c r="AC88" s="179"/>
      <c r="AD88" s="179"/>
      <c r="AE88" s="179"/>
      <c r="AF88" s="179"/>
      <c r="AG88" s="179"/>
      <c r="AH88" s="179"/>
      <c r="AI88" s="179"/>
      <c r="AJ88" s="179"/>
      <c r="AK88" s="179"/>
      <c r="AL88" s="179"/>
      <c r="AM88" s="179"/>
      <c r="AN88" s="179"/>
      <c r="AO88" s="179"/>
      <c r="AP88" s="179"/>
      <c r="AQ88" s="179"/>
      <c r="AR88" s="179"/>
      <c r="AS88" s="179"/>
      <c r="AT88" s="179"/>
      <c r="AU88" s="179"/>
      <c r="AV88" s="179"/>
      <c r="AW88" s="179"/>
      <c r="AX88" s="179"/>
      <c r="AY88" s="179"/>
      <c r="AZ88" s="179"/>
      <c r="BA88" s="179"/>
      <c r="BB88" s="179"/>
      <c r="BC88" s="179"/>
      <c r="BD88" s="179"/>
      <c r="BE88" s="179"/>
      <c r="BF88" s="179"/>
      <c r="BG88" s="179"/>
      <c r="BH88" s="179"/>
      <c r="BI88" s="179"/>
      <c r="BJ88" s="179"/>
      <c r="BK88" s="179"/>
      <c r="BL88" s="179"/>
      <c r="BM88" s="179"/>
      <c r="BN88" s="179"/>
      <c r="BO88" s="179"/>
      <c r="BP88" s="179"/>
      <c r="BQ88" s="179"/>
      <c r="BR88" s="179"/>
      <c r="BS88" s="179"/>
      <c r="BT88" s="179"/>
      <c r="BU88" s="179"/>
      <c r="BV88" s="179"/>
      <c r="BW88" s="179"/>
      <c r="BX88" s="179"/>
      <c r="BY88" s="179"/>
      <c r="BZ88" s="179"/>
      <c r="CA88" s="179"/>
      <c r="CB88" s="179"/>
      <c r="CC88" s="179"/>
      <c r="CD88" s="179"/>
      <c r="CE88" s="179"/>
      <c r="CF88" s="179"/>
      <c r="CG88" s="179"/>
      <c r="CH88" s="179"/>
      <c r="CI88" s="179"/>
      <c r="CJ88" s="179"/>
      <c r="CK88" s="179"/>
      <c r="CL88" s="179"/>
      <c r="CM88" s="179"/>
      <c r="CN88" s="179"/>
      <c r="CO88" s="179"/>
      <c r="CP88" s="179"/>
      <c r="CQ88" s="179"/>
      <c r="CR88" s="179"/>
      <c r="CS88" s="179"/>
      <c r="CT88" s="179"/>
      <c r="CU88" s="179"/>
      <c r="CV88" s="179"/>
      <c r="CW88" s="179"/>
      <c r="CX88" s="179"/>
      <c r="CY88" s="179"/>
      <c r="CZ88" s="179"/>
      <c r="DA88" s="179"/>
      <c r="DB88" s="179"/>
      <c r="DC88" s="179"/>
      <c r="DD88" s="179"/>
      <c r="DE88" s="179"/>
      <c r="DF88" s="179"/>
      <c r="DG88" s="179"/>
      <c r="DH88" s="179"/>
      <c r="DI88" s="179"/>
      <c r="DJ88" s="179"/>
      <c r="DK88" s="179"/>
      <c r="DL88" s="179"/>
      <c r="DM88" s="179"/>
      <c r="DN88" s="179"/>
      <c r="DO88" s="179"/>
      <c r="DP88" s="179"/>
      <c r="DQ88" s="179"/>
      <c r="DR88" s="179"/>
      <c r="DS88" s="179"/>
      <c r="DT88" s="179"/>
      <c r="DU88" s="179"/>
      <c r="DV88" s="179"/>
      <c r="DW88" s="179"/>
      <c r="DX88" s="179"/>
      <c r="DY88" s="179"/>
      <c r="DZ88" s="179"/>
      <c r="EA88" s="179"/>
      <c r="EB88" s="179"/>
      <c r="EC88" s="179"/>
      <c r="ED88" s="179"/>
      <c r="EE88" s="179"/>
      <c r="EF88" s="179"/>
      <c r="EG88" s="179"/>
      <c r="EH88" s="179"/>
      <c r="EI88" s="179"/>
      <c r="EJ88" s="179"/>
      <c r="EK88" s="179"/>
      <c r="EL88" s="179"/>
      <c r="EM88" s="179"/>
      <c r="EN88" s="179"/>
      <c r="EO88" s="179"/>
      <c r="EP88" s="179"/>
      <c r="EQ88" s="179"/>
      <c r="ER88" s="179"/>
      <c r="ES88" s="179"/>
      <c r="ET88" s="179"/>
      <c r="EU88" s="179"/>
      <c r="EV88" s="179"/>
      <c r="EW88" s="179"/>
      <c r="EX88" s="179"/>
      <c r="EY88" s="179"/>
      <c r="EZ88" s="179"/>
      <c r="FA88" s="179"/>
      <c r="FB88" s="179"/>
      <c r="FC88" s="179"/>
      <c r="FD88" s="179"/>
      <c r="FE88" s="179"/>
      <c r="FF88" s="179"/>
      <c r="FG88" s="179"/>
      <c r="FH88" s="179"/>
      <c r="FI88" s="179"/>
      <c r="FJ88" s="179"/>
      <c r="FK88" s="179"/>
      <c r="FL88" s="179"/>
      <c r="FM88" s="179"/>
      <c r="FN88" s="179"/>
      <c r="FO88" s="179"/>
      <c r="FP88" s="179"/>
      <c r="FQ88" s="179"/>
      <c r="FR88" s="179"/>
      <c r="FS88" s="179"/>
      <c r="FT88" s="179"/>
      <c r="FU88" s="179"/>
      <c r="FV88" s="179"/>
      <c r="FW88" s="179"/>
      <c r="FX88" s="179"/>
      <c r="FY88" s="179"/>
      <c r="FZ88" s="179"/>
      <c r="GA88" s="179"/>
      <c r="GB88" s="179"/>
      <c r="GC88" s="179"/>
      <c r="GD88" s="179"/>
      <c r="GE88" s="179"/>
      <c r="GF88" s="179"/>
      <c r="GG88" s="179"/>
      <c r="GH88" s="179"/>
      <c r="GI88" s="179"/>
      <c r="GJ88" s="179"/>
      <c r="GK88" s="179"/>
      <c r="GL88" s="179"/>
      <c r="GM88" s="179"/>
      <c r="GN88" s="179"/>
      <c r="GO88" s="179"/>
      <c r="GP88" s="179"/>
      <c r="GQ88" s="179"/>
      <c r="GR88" s="179"/>
      <c r="GS88" s="179"/>
      <c r="GT88" s="179"/>
      <c r="GU88" s="179"/>
      <c r="GV88" s="179"/>
      <c r="GW88" s="179"/>
      <c r="GX88" s="179"/>
      <c r="GY88" s="179"/>
      <c r="GZ88" s="179"/>
      <c r="HA88" s="179"/>
      <c r="HB88" s="179"/>
      <c r="HC88" s="179"/>
      <c r="HD88" s="179"/>
      <c r="HE88" s="179"/>
      <c r="HF88" s="179"/>
      <c r="HG88" s="179"/>
      <c r="HH88" s="179"/>
    </row>
    <row r="89" ht="99.95" customHeight="1" spans="1:216">
      <c r="A89" s="163" t="s">
        <v>303</v>
      </c>
      <c r="B89" s="179" t="s">
        <v>304</v>
      </c>
      <c r="C89" s="183" t="s">
        <v>305</v>
      </c>
      <c r="D89" s="179" t="s">
        <v>306</v>
      </c>
      <c r="E89" s="179"/>
      <c r="F89" s="179"/>
      <c r="G89" s="179"/>
      <c r="H89" s="179"/>
      <c r="I89" s="179"/>
      <c r="J89" s="179"/>
      <c r="K89" s="179"/>
      <c r="L89" s="179"/>
      <c r="M89" s="179"/>
      <c r="N89" s="179"/>
      <c r="O89" s="179"/>
      <c r="P89" s="179"/>
      <c r="Q89" s="179"/>
      <c r="R89" s="179"/>
      <c r="S89" s="179"/>
      <c r="T89" s="179"/>
      <c r="U89" s="179"/>
      <c r="V89" s="179"/>
      <c r="W89" s="179"/>
      <c r="X89" s="179"/>
      <c r="Y89" s="179"/>
      <c r="Z89" s="179"/>
      <c r="AA89" s="179"/>
      <c r="AB89" s="179"/>
      <c r="AC89" s="179"/>
      <c r="AD89" s="179"/>
      <c r="AE89" s="179"/>
      <c r="AF89" s="179"/>
      <c r="AG89" s="179"/>
      <c r="AH89" s="179"/>
      <c r="AI89" s="179"/>
      <c r="AJ89" s="179"/>
      <c r="AK89" s="179"/>
      <c r="AL89" s="179"/>
      <c r="AM89" s="179"/>
      <c r="AN89" s="179"/>
      <c r="AO89" s="179"/>
      <c r="AP89" s="179"/>
      <c r="AQ89" s="179"/>
      <c r="AR89" s="179"/>
      <c r="AS89" s="179"/>
      <c r="AT89" s="179"/>
      <c r="AU89" s="179"/>
      <c r="AV89" s="179"/>
      <c r="AW89" s="179"/>
      <c r="AX89" s="179"/>
      <c r="AY89" s="179"/>
      <c r="AZ89" s="179"/>
      <c r="BA89" s="179"/>
      <c r="BB89" s="179"/>
      <c r="BC89" s="179"/>
      <c r="BD89" s="179"/>
      <c r="BE89" s="179"/>
      <c r="BF89" s="179"/>
      <c r="BG89" s="179"/>
      <c r="BH89" s="179"/>
      <c r="BI89" s="179"/>
      <c r="BJ89" s="179"/>
      <c r="BK89" s="179"/>
      <c r="BL89" s="179"/>
      <c r="BM89" s="179"/>
      <c r="BN89" s="179"/>
      <c r="BO89" s="179"/>
      <c r="BP89" s="179"/>
      <c r="BQ89" s="179"/>
      <c r="BR89" s="179"/>
      <c r="BS89" s="179"/>
      <c r="BT89" s="179"/>
      <c r="BU89" s="179"/>
      <c r="BV89" s="179"/>
      <c r="BW89" s="179"/>
      <c r="BX89" s="179"/>
      <c r="BY89" s="179"/>
      <c r="BZ89" s="179"/>
      <c r="CA89" s="179"/>
      <c r="CB89" s="179"/>
      <c r="CC89" s="179"/>
      <c r="CD89" s="179"/>
      <c r="CE89" s="179"/>
      <c r="CF89" s="179"/>
      <c r="CG89" s="179"/>
      <c r="CH89" s="179"/>
      <c r="CI89" s="179"/>
      <c r="CJ89" s="179"/>
      <c r="CK89" s="179"/>
      <c r="CL89" s="179"/>
      <c r="CM89" s="179"/>
      <c r="CN89" s="179"/>
      <c r="CO89" s="179"/>
      <c r="CP89" s="179"/>
      <c r="CQ89" s="179"/>
      <c r="CR89" s="179"/>
      <c r="CS89" s="179"/>
      <c r="CT89" s="179"/>
      <c r="CU89" s="179"/>
      <c r="CV89" s="179"/>
      <c r="CW89" s="179"/>
      <c r="CX89" s="179"/>
      <c r="CY89" s="179"/>
      <c r="CZ89" s="179"/>
      <c r="DA89" s="179"/>
      <c r="DB89" s="179"/>
      <c r="DC89" s="179"/>
      <c r="DD89" s="179"/>
      <c r="DE89" s="179"/>
      <c r="DF89" s="179"/>
      <c r="DG89" s="179"/>
      <c r="DH89" s="179"/>
      <c r="DI89" s="179"/>
      <c r="DJ89" s="179"/>
      <c r="DK89" s="179"/>
      <c r="DL89" s="179"/>
      <c r="DM89" s="179"/>
      <c r="DN89" s="179"/>
      <c r="DO89" s="179"/>
      <c r="DP89" s="179"/>
      <c r="DQ89" s="179"/>
      <c r="DR89" s="179"/>
      <c r="DS89" s="179"/>
      <c r="DT89" s="179"/>
      <c r="DU89" s="179"/>
      <c r="DV89" s="179"/>
      <c r="DW89" s="179"/>
      <c r="DX89" s="179"/>
      <c r="DY89" s="179"/>
      <c r="DZ89" s="179"/>
      <c r="EA89" s="179"/>
      <c r="EB89" s="179"/>
      <c r="EC89" s="179"/>
      <c r="ED89" s="179"/>
      <c r="EE89" s="179"/>
      <c r="EF89" s="179"/>
      <c r="EG89" s="179"/>
      <c r="EH89" s="179"/>
      <c r="EI89" s="179"/>
      <c r="EJ89" s="179"/>
      <c r="EK89" s="179"/>
      <c r="EL89" s="179"/>
      <c r="EM89" s="179"/>
      <c r="EN89" s="179"/>
      <c r="EO89" s="179"/>
      <c r="EP89" s="179"/>
      <c r="EQ89" s="179"/>
      <c r="ER89" s="179"/>
      <c r="ES89" s="179"/>
      <c r="ET89" s="179"/>
      <c r="EU89" s="179"/>
      <c r="EV89" s="179"/>
      <c r="EW89" s="179"/>
      <c r="EX89" s="179"/>
      <c r="EY89" s="179"/>
      <c r="EZ89" s="179"/>
      <c r="FA89" s="179"/>
      <c r="FB89" s="179"/>
      <c r="FC89" s="179"/>
      <c r="FD89" s="179"/>
      <c r="FE89" s="179"/>
      <c r="FF89" s="179"/>
      <c r="FG89" s="179"/>
      <c r="FH89" s="179"/>
      <c r="FI89" s="179"/>
      <c r="FJ89" s="179"/>
      <c r="FK89" s="179"/>
      <c r="FL89" s="179"/>
      <c r="FM89" s="179"/>
      <c r="FN89" s="179"/>
      <c r="FO89" s="179"/>
      <c r="FP89" s="179"/>
      <c r="FQ89" s="179"/>
      <c r="FR89" s="179"/>
      <c r="FS89" s="179"/>
      <c r="FT89" s="179"/>
      <c r="FU89" s="179"/>
      <c r="FV89" s="179"/>
      <c r="FW89" s="179"/>
      <c r="FX89" s="179"/>
      <c r="FY89" s="179"/>
      <c r="FZ89" s="179"/>
      <c r="GA89" s="179"/>
      <c r="GB89" s="179"/>
      <c r="GC89" s="179"/>
      <c r="GD89" s="179"/>
      <c r="GE89" s="179"/>
      <c r="GF89" s="179"/>
      <c r="GG89" s="179"/>
      <c r="GH89" s="179"/>
      <c r="GI89" s="179"/>
      <c r="GJ89" s="179"/>
      <c r="GK89" s="179"/>
      <c r="GL89" s="179"/>
      <c r="GM89" s="179"/>
      <c r="GN89" s="179"/>
      <c r="GO89" s="179"/>
      <c r="GP89" s="179"/>
      <c r="GQ89" s="179"/>
      <c r="GR89" s="179"/>
      <c r="GS89" s="179"/>
      <c r="GT89" s="179"/>
      <c r="GU89" s="179"/>
      <c r="GV89" s="179"/>
      <c r="GW89" s="179"/>
      <c r="GX89" s="179"/>
      <c r="GY89" s="179"/>
      <c r="GZ89" s="179"/>
      <c r="HA89" s="179"/>
      <c r="HB89" s="179"/>
      <c r="HC89" s="179"/>
      <c r="HD89" s="179"/>
      <c r="HE89" s="179"/>
      <c r="HF89" s="179"/>
      <c r="HG89" s="179"/>
      <c r="HH89" s="179"/>
    </row>
    <row r="90" ht="99.95" customHeight="1" spans="1:216">
      <c r="A90" s="163" t="s">
        <v>307</v>
      </c>
      <c r="B90" s="181" t="s">
        <v>308</v>
      </c>
      <c r="C90" s="183" t="s">
        <v>309</v>
      </c>
      <c r="D90" s="181" t="s">
        <v>310</v>
      </c>
      <c r="E90" s="179"/>
      <c r="F90" s="179"/>
      <c r="G90" s="179"/>
      <c r="H90" s="179"/>
      <c r="I90" s="179"/>
      <c r="J90" s="179"/>
      <c r="K90" s="179"/>
      <c r="L90" s="179"/>
      <c r="M90" s="179"/>
      <c r="N90" s="179"/>
      <c r="O90" s="179"/>
      <c r="P90" s="179"/>
      <c r="Q90" s="179"/>
      <c r="R90" s="179"/>
      <c r="S90" s="179"/>
      <c r="T90" s="179"/>
      <c r="U90" s="179"/>
      <c r="V90" s="179"/>
      <c r="W90" s="179"/>
      <c r="X90" s="179"/>
      <c r="Y90" s="179"/>
      <c r="Z90" s="179"/>
      <c r="AA90" s="179"/>
      <c r="AB90" s="179"/>
      <c r="AC90" s="179"/>
      <c r="AD90" s="179"/>
      <c r="AE90" s="179"/>
      <c r="AF90" s="179"/>
      <c r="AG90" s="179"/>
      <c r="AH90" s="179"/>
      <c r="AI90" s="179"/>
      <c r="AJ90" s="179"/>
      <c r="AK90" s="179"/>
      <c r="AL90" s="179"/>
      <c r="AM90" s="179"/>
      <c r="AN90" s="179"/>
      <c r="AO90" s="179"/>
      <c r="AP90" s="179"/>
      <c r="AQ90" s="179"/>
      <c r="AR90" s="179"/>
      <c r="AS90" s="179"/>
      <c r="AT90" s="179"/>
      <c r="AU90" s="179"/>
      <c r="AV90" s="179"/>
      <c r="AW90" s="179"/>
      <c r="AX90" s="179"/>
      <c r="AY90" s="179"/>
      <c r="AZ90" s="179"/>
      <c r="BA90" s="179"/>
      <c r="BB90" s="179"/>
      <c r="BC90" s="179"/>
      <c r="BD90" s="179"/>
      <c r="BE90" s="179"/>
      <c r="BF90" s="179"/>
      <c r="BG90" s="179"/>
      <c r="BH90" s="179"/>
      <c r="BI90" s="179"/>
      <c r="BJ90" s="179"/>
      <c r="BK90" s="179"/>
      <c r="BL90" s="179"/>
      <c r="BM90" s="179"/>
      <c r="BN90" s="179"/>
      <c r="BO90" s="179"/>
      <c r="BP90" s="179"/>
      <c r="BQ90" s="179"/>
      <c r="BR90" s="179"/>
      <c r="BS90" s="179"/>
      <c r="BT90" s="179"/>
      <c r="BU90" s="179"/>
      <c r="BV90" s="179"/>
      <c r="BW90" s="179"/>
      <c r="BX90" s="179"/>
      <c r="BY90" s="179"/>
      <c r="BZ90" s="179"/>
      <c r="CA90" s="179"/>
      <c r="CB90" s="179"/>
      <c r="CC90" s="179"/>
      <c r="CD90" s="179"/>
      <c r="CE90" s="179"/>
      <c r="CF90" s="179"/>
      <c r="CG90" s="179"/>
      <c r="CH90" s="179"/>
      <c r="CI90" s="179"/>
      <c r="CJ90" s="179"/>
      <c r="CK90" s="179"/>
      <c r="CL90" s="179"/>
      <c r="CM90" s="179"/>
      <c r="CN90" s="179"/>
      <c r="CO90" s="179"/>
      <c r="CP90" s="179"/>
      <c r="CQ90" s="179"/>
      <c r="CR90" s="179"/>
      <c r="CS90" s="179"/>
      <c r="CT90" s="179"/>
      <c r="CU90" s="179"/>
      <c r="CV90" s="179"/>
      <c r="CW90" s="179"/>
      <c r="CX90" s="179"/>
      <c r="CY90" s="179"/>
      <c r="CZ90" s="179"/>
      <c r="DA90" s="179"/>
      <c r="DB90" s="179"/>
      <c r="DC90" s="179"/>
      <c r="DD90" s="179"/>
      <c r="DE90" s="179"/>
      <c r="DF90" s="179"/>
      <c r="DG90" s="179"/>
      <c r="DH90" s="179"/>
      <c r="DI90" s="179"/>
      <c r="DJ90" s="179"/>
      <c r="DK90" s="179"/>
      <c r="DL90" s="179"/>
      <c r="DM90" s="179"/>
      <c r="DN90" s="179"/>
      <c r="DO90" s="179"/>
      <c r="DP90" s="179"/>
      <c r="DQ90" s="179"/>
      <c r="DR90" s="179"/>
      <c r="DS90" s="179"/>
      <c r="DT90" s="179"/>
      <c r="DU90" s="179"/>
      <c r="DV90" s="179"/>
      <c r="DW90" s="179"/>
      <c r="DX90" s="179"/>
      <c r="DY90" s="179"/>
      <c r="DZ90" s="179"/>
      <c r="EA90" s="179"/>
      <c r="EB90" s="179"/>
      <c r="EC90" s="179"/>
      <c r="ED90" s="179"/>
      <c r="EE90" s="179"/>
      <c r="EF90" s="179"/>
      <c r="EG90" s="179"/>
      <c r="EH90" s="179"/>
      <c r="EI90" s="179"/>
      <c r="EJ90" s="179"/>
      <c r="EK90" s="179"/>
      <c r="EL90" s="179"/>
      <c r="EM90" s="179"/>
      <c r="EN90" s="179"/>
      <c r="EO90" s="179"/>
      <c r="EP90" s="179"/>
      <c r="EQ90" s="179"/>
      <c r="ER90" s="179"/>
      <c r="ES90" s="179"/>
      <c r="ET90" s="179"/>
      <c r="EU90" s="179"/>
      <c r="EV90" s="179"/>
      <c r="EW90" s="179"/>
      <c r="EX90" s="179"/>
      <c r="EY90" s="179"/>
      <c r="EZ90" s="179"/>
      <c r="FA90" s="179"/>
      <c r="FB90" s="179"/>
      <c r="FC90" s="179"/>
      <c r="FD90" s="179"/>
      <c r="FE90" s="179"/>
      <c r="FF90" s="179"/>
      <c r="FG90" s="179"/>
      <c r="FH90" s="179"/>
      <c r="FI90" s="179"/>
      <c r="FJ90" s="179"/>
      <c r="FK90" s="179"/>
      <c r="FL90" s="179"/>
      <c r="FM90" s="179"/>
      <c r="FN90" s="179"/>
      <c r="FO90" s="179"/>
      <c r="FP90" s="179"/>
      <c r="FQ90" s="179"/>
      <c r="FR90" s="179"/>
      <c r="FS90" s="179"/>
      <c r="FT90" s="179"/>
      <c r="FU90" s="179"/>
      <c r="FV90" s="179"/>
      <c r="FW90" s="179"/>
      <c r="FX90" s="179"/>
      <c r="FY90" s="179"/>
      <c r="FZ90" s="179"/>
      <c r="GA90" s="179"/>
      <c r="GB90" s="179"/>
      <c r="GC90" s="179"/>
      <c r="GD90" s="179"/>
      <c r="GE90" s="179"/>
      <c r="GF90" s="179"/>
      <c r="GG90" s="179"/>
      <c r="GH90" s="179"/>
      <c r="GI90" s="179"/>
      <c r="GJ90" s="179"/>
      <c r="GK90" s="179"/>
      <c r="GL90" s="179"/>
      <c r="GM90" s="179"/>
      <c r="GN90" s="179"/>
      <c r="GO90" s="179"/>
      <c r="GP90" s="179"/>
      <c r="GQ90" s="179"/>
      <c r="GR90" s="179"/>
      <c r="GS90" s="179"/>
      <c r="GT90" s="179"/>
      <c r="GU90" s="179"/>
      <c r="GV90" s="179"/>
      <c r="GW90" s="179"/>
      <c r="GX90" s="179"/>
      <c r="GY90" s="179"/>
      <c r="GZ90" s="179"/>
      <c r="HA90" s="179"/>
      <c r="HB90" s="179"/>
      <c r="HC90" s="179"/>
      <c r="HD90" s="179"/>
      <c r="HE90" s="179"/>
      <c r="HF90" s="179"/>
      <c r="HG90" s="179"/>
      <c r="HH90" s="179"/>
    </row>
    <row r="91" ht="99.95" customHeight="1" spans="1:216">
      <c r="A91" s="163" t="s">
        <v>311</v>
      </c>
      <c r="B91" s="179" t="s">
        <v>312</v>
      </c>
      <c r="C91" s="183" t="s">
        <v>313</v>
      </c>
      <c r="D91" s="179" t="s">
        <v>314</v>
      </c>
      <c r="E91" s="179"/>
      <c r="F91" s="179"/>
      <c r="G91" s="179"/>
      <c r="H91" s="179"/>
      <c r="I91" s="179"/>
      <c r="J91" s="179"/>
      <c r="K91" s="179"/>
      <c r="L91" s="179"/>
      <c r="M91" s="179"/>
      <c r="N91" s="179"/>
      <c r="O91" s="179"/>
      <c r="P91" s="179"/>
      <c r="Q91" s="179"/>
      <c r="R91" s="179"/>
      <c r="S91" s="179"/>
      <c r="T91" s="179"/>
      <c r="U91" s="179"/>
      <c r="V91" s="179"/>
      <c r="W91" s="179"/>
      <c r="X91" s="179"/>
      <c r="Y91" s="179"/>
      <c r="Z91" s="179"/>
      <c r="AA91" s="179"/>
      <c r="AB91" s="179"/>
      <c r="AC91" s="179"/>
      <c r="AD91" s="179"/>
      <c r="AE91" s="179"/>
      <c r="AF91" s="179"/>
      <c r="AG91" s="179"/>
      <c r="AH91" s="179"/>
      <c r="AI91" s="179"/>
      <c r="AJ91" s="179"/>
      <c r="AK91" s="179"/>
      <c r="AL91" s="179"/>
      <c r="AM91" s="179"/>
      <c r="AN91" s="179"/>
      <c r="AO91" s="179"/>
      <c r="AP91" s="179"/>
      <c r="AQ91" s="179"/>
      <c r="AR91" s="179"/>
      <c r="AS91" s="179"/>
      <c r="AT91" s="179"/>
      <c r="AU91" s="179"/>
      <c r="AV91" s="179"/>
      <c r="AW91" s="179"/>
      <c r="AX91" s="179"/>
      <c r="AY91" s="179"/>
      <c r="AZ91" s="179"/>
      <c r="BA91" s="179"/>
      <c r="BB91" s="179"/>
      <c r="BC91" s="179"/>
      <c r="BD91" s="179"/>
      <c r="BE91" s="179"/>
      <c r="BF91" s="179"/>
      <c r="BG91" s="179"/>
      <c r="BH91" s="179"/>
      <c r="BI91" s="179"/>
      <c r="BJ91" s="179"/>
      <c r="BK91" s="179"/>
      <c r="BL91" s="179"/>
      <c r="BM91" s="179"/>
      <c r="BN91" s="179"/>
      <c r="BO91" s="179"/>
      <c r="BP91" s="179"/>
      <c r="BQ91" s="179"/>
      <c r="BR91" s="179"/>
      <c r="BS91" s="179"/>
      <c r="BT91" s="179"/>
      <c r="BU91" s="179"/>
      <c r="BV91" s="179"/>
      <c r="BW91" s="179"/>
      <c r="BX91" s="179"/>
      <c r="BY91" s="179"/>
      <c r="BZ91" s="179"/>
      <c r="CA91" s="179"/>
      <c r="CB91" s="179"/>
      <c r="CC91" s="179"/>
      <c r="CD91" s="179"/>
      <c r="CE91" s="179"/>
      <c r="CF91" s="179"/>
      <c r="CG91" s="179"/>
      <c r="CH91" s="179"/>
      <c r="CI91" s="179"/>
      <c r="CJ91" s="179"/>
      <c r="CK91" s="179"/>
      <c r="CL91" s="179"/>
      <c r="CM91" s="179"/>
      <c r="CN91" s="179"/>
      <c r="CO91" s="179"/>
      <c r="CP91" s="179"/>
      <c r="CQ91" s="179"/>
      <c r="CR91" s="179"/>
      <c r="CS91" s="179"/>
      <c r="CT91" s="179"/>
      <c r="CU91" s="179"/>
      <c r="CV91" s="179"/>
      <c r="CW91" s="179"/>
      <c r="CX91" s="179"/>
      <c r="CY91" s="179"/>
      <c r="CZ91" s="179"/>
      <c r="DA91" s="179"/>
      <c r="DB91" s="179"/>
      <c r="DC91" s="179"/>
      <c r="DD91" s="179"/>
      <c r="DE91" s="179"/>
      <c r="DF91" s="179"/>
      <c r="DG91" s="179"/>
      <c r="DH91" s="179"/>
      <c r="DI91" s="179"/>
      <c r="DJ91" s="179"/>
      <c r="DK91" s="179"/>
      <c r="DL91" s="179"/>
      <c r="DM91" s="179"/>
      <c r="DN91" s="179"/>
      <c r="DO91" s="179"/>
      <c r="DP91" s="179"/>
      <c r="DQ91" s="179"/>
      <c r="DR91" s="179"/>
      <c r="DS91" s="179"/>
      <c r="DT91" s="179"/>
      <c r="DU91" s="179"/>
      <c r="DV91" s="179"/>
      <c r="DW91" s="179"/>
      <c r="DX91" s="179"/>
      <c r="DY91" s="179"/>
      <c r="DZ91" s="179"/>
      <c r="EA91" s="179"/>
      <c r="EB91" s="179"/>
      <c r="EC91" s="179"/>
      <c r="ED91" s="179"/>
      <c r="EE91" s="179"/>
      <c r="EF91" s="179"/>
      <c r="EG91" s="179"/>
      <c r="EH91" s="179"/>
      <c r="EI91" s="179"/>
      <c r="EJ91" s="179"/>
      <c r="EK91" s="179"/>
      <c r="EL91" s="179"/>
      <c r="EM91" s="179"/>
      <c r="EN91" s="179"/>
      <c r="EO91" s="179"/>
      <c r="EP91" s="179"/>
      <c r="EQ91" s="179"/>
      <c r="ER91" s="179"/>
      <c r="ES91" s="179"/>
      <c r="ET91" s="179"/>
      <c r="EU91" s="179"/>
      <c r="EV91" s="179"/>
      <c r="EW91" s="179"/>
      <c r="EX91" s="179"/>
      <c r="EY91" s="179"/>
      <c r="EZ91" s="179"/>
      <c r="FA91" s="179"/>
      <c r="FB91" s="179"/>
      <c r="FC91" s="179"/>
      <c r="FD91" s="179"/>
      <c r="FE91" s="179"/>
      <c r="FF91" s="179"/>
      <c r="FG91" s="179"/>
      <c r="FH91" s="179"/>
      <c r="FI91" s="179"/>
      <c r="FJ91" s="179"/>
      <c r="FK91" s="179"/>
      <c r="FL91" s="179"/>
      <c r="FM91" s="179"/>
      <c r="FN91" s="179"/>
      <c r="FO91" s="179"/>
      <c r="FP91" s="179"/>
      <c r="FQ91" s="179"/>
      <c r="FR91" s="179"/>
      <c r="FS91" s="179"/>
      <c r="FT91" s="179"/>
      <c r="FU91" s="179"/>
      <c r="FV91" s="179"/>
      <c r="FW91" s="179"/>
      <c r="FX91" s="179"/>
      <c r="FY91" s="179"/>
      <c r="FZ91" s="179"/>
      <c r="GA91" s="179"/>
      <c r="GB91" s="179"/>
      <c r="GC91" s="179"/>
      <c r="GD91" s="179"/>
      <c r="GE91" s="179"/>
      <c r="GF91" s="179"/>
      <c r="GG91" s="179"/>
      <c r="GH91" s="179"/>
      <c r="GI91" s="179"/>
      <c r="GJ91" s="179"/>
      <c r="GK91" s="179"/>
      <c r="GL91" s="179"/>
      <c r="GM91" s="179"/>
      <c r="GN91" s="179"/>
      <c r="GO91" s="179"/>
      <c r="GP91" s="179"/>
      <c r="GQ91" s="179"/>
      <c r="GR91" s="179"/>
      <c r="GS91" s="179"/>
      <c r="GT91" s="179"/>
      <c r="GU91" s="179"/>
      <c r="GV91" s="179"/>
      <c r="GW91" s="179"/>
      <c r="GX91" s="179"/>
      <c r="GY91" s="179"/>
      <c r="GZ91" s="179"/>
      <c r="HA91" s="179"/>
      <c r="HB91" s="179"/>
      <c r="HC91" s="179"/>
      <c r="HD91" s="179"/>
      <c r="HE91" s="179"/>
      <c r="HF91" s="179"/>
      <c r="HG91" s="179"/>
      <c r="HH91" s="179"/>
    </row>
    <row r="92" ht="99.95" customHeight="1" spans="1:4">
      <c r="A92" s="163" t="s">
        <v>315</v>
      </c>
      <c r="B92" s="181" t="s">
        <v>316</v>
      </c>
      <c r="C92" s="183" t="s">
        <v>317</v>
      </c>
      <c r="D92" s="181" t="s">
        <v>318</v>
      </c>
    </row>
    <row r="93" ht="99.95" customHeight="1" spans="1:4">
      <c r="A93" s="163" t="s">
        <v>319</v>
      </c>
      <c r="B93" s="181" t="s">
        <v>320</v>
      </c>
      <c r="C93" s="183" t="s">
        <v>321</v>
      </c>
      <c r="D93" s="181" t="s">
        <v>322</v>
      </c>
    </row>
    <row r="94" ht="99.95" customHeight="1" spans="1:4">
      <c r="A94" s="163" t="s">
        <v>323</v>
      </c>
      <c r="B94" s="181" t="s">
        <v>324</v>
      </c>
      <c r="C94" s="183" t="s">
        <v>325</v>
      </c>
      <c r="D94" s="181" t="s">
        <v>326</v>
      </c>
    </row>
    <row r="95" ht="99.95" customHeight="1" spans="1:4">
      <c r="A95" s="170" t="s">
        <v>327</v>
      </c>
      <c r="B95" s="179" t="s">
        <v>328</v>
      </c>
      <c r="C95" s="183" t="s">
        <v>329</v>
      </c>
      <c r="D95" s="179" t="s">
        <v>330</v>
      </c>
    </row>
    <row r="96" ht="99.95" customHeight="1" spans="1:4">
      <c r="A96" s="163" t="s">
        <v>331</v>
      </c>
      <c r="B96" s="179" t="s">
        <v>332</v>
      </c>
      <c r="C96" s="183" t="s">
        <v>333</v>
      </c>
      <c r="D96" s="179" t="s">
        <v>334</v>
      </c>
    </row>
    <row r="97" ht="99.95" customHeight="1" spans="1:4">
      <c r="A97" s="163" t="s">
        <v>335</v>
      </c>
      <c r="B97" s="181" t="s">
        <v>336</v>
      </c>
      <c r="C97" s="183" t="s">
        <v>337</v>
      </c>
      <c r="D97" s="181" t="s">
        <v>338</v>
      </c>
    </row>
    <row r="98" ht="99.95" customHeight="1" spans="1:4">
      <c r="A98" s="163" t="s">
        <v>339</v>
      </c>
      <c r="B98" s="179" t="s">
        <v>340</v>
      </c>
      <c r="C98" s="183" t="s">
        <v>341</v>
      </c>
      <c r="D98" s="179" t="s">
        <v>342</v>
      </c>
    </row>
    <row r="99" ht="99.95" customHeight="1" spans="1:4">
      <c r="A99" s="163" t="s">
        <v>343</v>
      </c>
      <c r="B99" s="112" t="s">
        <v>344</v>
      </c>
      <c r="C99" s="183" t="s">
        <v>345</v>
      </c>
      <c r="D99" s="112" t="s">
        <v>17</v>
      </c>
    </row>
    <row r="100" ht="99.95" customHeight="1" spans="1:4">
      <c r="A100" s="169" t="s">
        <v>343</v>
      </c>
      <c r="B100" s="181" t="s">
        <v>346</v>
      </c>
      <c r="C100" s="183" t="s">
        <v>347</v>
      </c>
      <c r="D100" s="181" t="s">
        <v>7</v>
      </c>
    </row>
    <row r="101" ht="99.95" customHeight="1" spans="1:4">
      <c r="A101" s="169" t="s">
        <v>348</v>
      </c>
      <c r="B101" s="181" t="s">
        <v>349</v>
      </c>
      <c r="C101" s="183" t="s">
        <v>350</v>
      </c>
      <c r="D101" s="181" t="s">
        <v>351</v>
      </c>
    </row>
    <row r="102" ht="99.95" customHeight="1" spans="1:4">
      <c r="A102" s="163" t="s">
        <v>352</v>
      </c>
      <c r="B102" s="181" t="s">
        <v>353</v>
      </c>
      <c r="C102" s="183" t="s">
        <v>354</v>
      </c>
      <c r="D102" s="181" t="s">
        <v>355</v>
      </c>
    </row>
    <row r="103" ht="99.95" customHeight="1" spans="1:4">
      <c r="A103" s="169" t="s">
        <v>356</v>
      </c>
      <c r="B103" s="181" t="s">
        <v>357</v>
      </c>
      <c r="C103" s="183" t="s">
        <v>358</v>
      </c>
      <c r="D103" s="181" t="s">
        <v>359</v>
      </c>
    </row>
  </sheetData>
  <autoFilter ref="C1:C103">
    <extLst/>
  </autoFilter>
  <sortState ref="A2:D103">
    <sortCondition ref="A2:A103"/>
  </sortState>
  <pageMargins left="0.2" right="0.2" top="0.39" bottom="0.39" header="0.31" footer="0.31"/>
  <pageSetup paperSize="9" scale="40" orientation="landscape"/>
  <headerFooter scaleWithDoc="0">
    <oddFooter>&amp;C&amp;"宋体,常规"第&amp;"Arial,常规"&amp;P&amp;"宋体,常规"页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20"/>
  <sheetViews>
    <sheetView topLeftCell="A82" workbookViewId="0">
      <selection activeCell="I101" sqref="I101"/>
    </sheetView>
  </sheetViews>
  <sheetFormatPr defaultColWidth="9" defaultRowHeight="14.25" outlineLevelCol="3"/>
  <cols>
    <col min="1" max="1" width="15.7142857142857" style="160" customWidth="1"/>
    <col min="2" max="2" width="30" style="161" customWidth="1"/>
    <col min="3" max="3" width="25.1428571428571" style="162" customWidth="1"/>
    <col min="4" max="4" width="31.5714285714286" style="161" customWidth="1"/>
  </cols>
  <sheetData>
    <row r="1" ht="28.5" spans="1:4">
      <c r="A1" s="163" t="s">
        <v>33</v>
      </c>
      <c r="B1" s="164" t="s">
        <v>360</v>
      </c>
      <c r="C1" s="165" t="s">
        <v>53</v>
      </c>
      <c r="D1" s="164" t="s">
        <v>42</v>
      </c>
    </row>
    <row r="2" ht="28.5" spans="1:4">
      <c r="A2" s="163" t="s">
        <v>33</v>
      </c>
      <c r="B2" s="164" t="s">
        <v>360</v>
      </c>
      <c r="C2" s="165" t="s">
        <v>345</v>
      </c>
      <c r="D2" s="164" t="s">
        <v>42</v>
      </c>
    </row>
    <row r="3" ht="28.5" spans="1:4">
      <c r="A3" s="163" t="s">
        <v>39</v>
      </c>
      <c r="B3" s="166" t="s">
        <v>361</v>
      </c>
      <c r="C3" s="165" t="s">
        <v>362</v>
      </c>
      <c r="D3" s="166" t="s">
        <v>42</v>
      </c>
    </row>
    <row r="4" ht="28.5" spans="1:4">
      <c r="A4" s="163" t="s">
        <v>39</v>
      </c>
      <c r="B4" s="164" t="s">
        <v>361</v>
      </c>
      <c r="C4" s="165" t="s">
        <v>99</v>
      </c>
      <c r="D4" s="164" t="s">
        <v>42</v>
      </c>
    </row>
    <row r="5" ht="28.5" spans="1:4">
      <c r="A5" s="167" t="s">
        <v>39</v>
      </c>
      <c r="B5" s="166" t="s">
        <v>361</v>
      </c>
      <c r="C5" s="165" t="s">
        <v>363</v>
      </c>
      <c r="D5" s="166" t="s">
        <v>42</v>
      </c>
    </row>
    <row r="6" ht="28.5" spans="1:4">
      <c r="A6" s="163" t="s">
        <v>44</v>
      </c>
      <c r="B6" s="164" t="s">
        <v>364</v>
      </c>
      <c r="C6" s="165" t="s">
        <v>365</v>
      </c>
      <c r="D6" s="164" t="s">
        <v>42</v>
      </c>
    </row>
    <row r="7" ht="28.5" spans="1:4">
      <c r="A7" s="167" t="s">
        <v>44</v>
      </c>
      <c r="B7" s="166" t="s">
        <v>364</v>
      </c>
      <c r="C7" s="165" t="s">
        <v>230</v>
      </c>
      <c r="D7" s="166" t="s">
        <v>42</v>
      </c>
    </row>
    <row r="8" ht="28.5" spans="1:4">
      <c r="A8" s="163" t="s">
        <v>44</v>
      </c>
      <c r="B8" s="164" t="s">
        <v>364</v>
      </c>
      <c r="C8" s="165" t="s">
        <v>366</v>
      </c>
      <c r="D8" s="164" t="s">
        <v>42</v>
      </c>
    </row>
    <row r="9" spans="1:4">
      <c r="A9" s="163" t="s">
        <v>49</v>
      </c>
      <c r="B9" s="164" t="s">
        <v>367</v>
      </c>
      <c r="C9" s="165" t="s">
        <v>368</v>
      </c>
      <c r="D9" s="164" t="s">
        <v>369</v>
      </c>
    </row>
    <row r="10" spans="1:4">
      <c r="A10" s="163" t="s">
        <v>49</v>
      </c>
      <c r="B10" s="164" t="s">
        <v>367</v>
      </c>
      <c r="C10" s="165" t="s">
        <v>370</v>
      </c>
      <c r="D10" s="164" t="s">
        <v>369</v>
      </c>
    </row>
    <row r="11" spans="1:4">
      <c r="A11" s="163" t="s">
        <v>371</v>
      </c>
      <c r="B11" s="164" t="s">
        <v>372</v>
      </c>
      <c r="C11" s="165" t="s">
        <v>43</v>
      </c>
      <c r="D11" s="164" t="s">
        <v>373</v>
      </c>
    </row>
    <row r="12" spans="1:4">
      <c r="A12" s="163" t="s">
        <v>374</v>
      </c>
      <c r="B12" s="164" t="s">
        <v>375</v>
      </c>
      <c r="C12" s="165" t="s">
        <v>246</v>
      </c>
      <c r="D12" s="164" t="s">
        <v>376</v>
      </c>
    </row>
    <row r="13" spans="1:4">
      <c r="A13" s="163" t="s">
        <v>54</v>
      </c>
      <c r="B13" s="168" t="s">
        <v>377</v>
      </c>
      <c r="C13" s="165" t="s">
        <v>38</v>
      </c>
      <c r="D13" s="168" t="s">
        <v>378</v>
      </c>
    </row>
    <row r="14" ht="28.5" spans="1:4">
      <c r="A14" s="163" t="s">
        <v>58</v>
      </c>
      <c r="B14" s="164" t="s">
        <v>379</v>
      </c>
      <c r="C14" s="165" t="s">
        <v>380</v>
      </c>
      <c r="D14" s="164" t="s">
        <v>381</v>
      </c>
    </row>
    <row r="15" spans="1:4">
      <c r="A15" s="163" t="s">
        <v>62</v>
      </c>
      <c r="B15" s="164" t="s">
        <v>272</v>
      </c>
      <c r="C15" s="165" t="s">
        <v>179</v>
      </c>
      <c r="D15" s="164" t="s">
        <v>382</v>
      </c>
    </row>
    <row r="16" spans="1:4">
      <c r="A16" s="163" t="s">
        <v>70</v>
      </c>
      <c r="B16" s="164" t="s">
        <v>383</v>
      </c>
      <c r="C16" s="165" t="s">
        <v>23</v>
      </c>
      <c r="D16" s="164" t="s">
        <v>384</v>
      </c>
    </row>
    <row r="17" ht="28.5" spans="1:4">
      <c r="A17" s="163" t="s">
        <v>385</v>
      </c>
      <c r="B17" s="164" t="s">
        <v>386</v>
      </c>
      <c r="C17" s="165" t="s">
        <v>341</v>
      </c>
      <c r="D17" s="164" t="s">
        <v>42</v>
      </c>
    </row>
    <row r="18" ht="28.5" spans="1:4">
      <c r="A18" s="163" t="s">
        <v>385</v>
      </c>
      <c r="B18" s="164" t="s">
        <v>386</v>
      </c>
      <c r="C18" s="165" t="s">
        <v>387</v>
      </c>
      <c r="D18" s="164" t="s">
        <v>42</v>
      </c>
    </row>
    <row r="19" ht="28.5" spans="1:4">
      <c r="A19" s="163" t="s">
        <v>385</v>
      </c>
      <c r="B19" s="164" t="s">
        <v>386</v>
      </c>
      <c r="C19" s="165" t="s">
        <v>139</v>
      </c>
      <c r="D19" s="164" t="s">
        <v>42</v>
      </c>
    </row>
    <row r="20" spans="1:4">
      <c r="A20" s="163" t="s">
        <v>388</v>
      </c>
      <c r="B20" s="164" t="s">
        <v>389</v>
      </c>
      <c r="C20" s="165" t="s">
        <v>390</v>
      </c>
      <c r="D20" s="164" t="s">
        <v>391</v>
      </c>
    </row>
    <row r="21" spans="1:4">
      <c r="A21" s="163" t="s">
        <v>392</v>
      </c>
      <c r="B21" s="168" t="s">
        <v>393</v>
      </c>
      <c r="C21" s="165" t="s">
        <v>394</v>
      </c>
      <c r="D21" s="168" t="s">
        <v>395</v>
      </c>
    </row>
    <row r="22" spans="1:4">
      <c r="A22" s="163" t="s">
        <v>78</v>
      </c>
      <c r="B22" s="164" t="s">
        <v>91</v>
      </c>
      <c r="C22" s="165" t="s">
        <v>92</v>
      </c>
      <c r="D22" s="164" t="s">
        <v>396</v>
      </c>
    </row>
    <row r="23" spans="1:4">
      <c r="A23" s="163" t="s">
        <v>86</v>
      </c>
      <c r="B23" s="164" t="s">
        <v>397</v>
      </c>
      <c r="C23" s="165" t="s">
        <v>88</v>
      </c>
      <c r="D23" s="164" t="s">
        <v>398</v>
      </c>
    </row>
    <row r="24" spans="1:4">
      <c r="A24" s="163" t="s">
        <v>90</v>
      </c>
      <c r="B24" s="164" t="s">
        <v>399</v>
      </c>
      <c r="C24" s="165" t="s">
        <v>400</v>
      </c>
      <c r="D24" s="164" t="s">
        <v>401</v>
      </c>
    </row>
    <row r="25" spans="1:4">
      <c r="A25" s="163" t="s">
        <v>93</v>
      </c>
      <c r="B25" s="164" t="s">
        <v>94</v>
      </c>
      <c r="C25" s="165" t="s">
        <v>402</v>
      </c>
      <c r="D25" s="164" t="s">
        <v>403</v>
      </c>
    </row>
    <row r="26" spans="1:4">
      <c r="A26" s="163" t="s">
        <v>404</v>
      </c>
      <c r="B26" s="164" t="s">
        <v>405</v>
      </c>
      <c r="C26" s="165" t="s">
        <v>406</v>
      </c>
      <c r="D26" s="164" t="s">
        <v>407</v>
      </c>
    </row>
    <row r="27" spans="1:4">
      <c r="A27" s="163" t="s">
        <v>100</v>
      </c>
      <c r="B27" s="164" t="s">
        <v>101</v>
      </c>
      <c r="C27" s="165" t="s">
        <v>80</v>
      </c>
      <c r="D27" s="164" t="s">
        <v>408</v>
      </c>
    </row>
    <row r="28" ht="28.5" spans="1:4">
      <c r="A28" s="163" t="s">
        <v>409</v>
      </c>
      <c r="B28" s="164" t="s">
        <v>410</v>
      </c>
      <c r="C28" s="165" t="s">
        <v>265</v>
      </c>
      <c r="D28" s="164" t="s">
        <v>411</v>
      </c>
    </row>
    <row r="29" spans="1:4">
      <c r="A29" s="163" t="s">
        <v>104</v>
      </c>
      <c r="B29" s="164" t="s">
        <v>105</v>
      </c>
      <c r="C29" s="165" t="s">
        <v>106</v>
      </c>
      <c r="D29" s="164" t="s">
        <v>107</v>
      </c>
    </row>
    <row r="30" ht="28.5" spans="1:4">
      <c r="A30" s="163" t="s">
        <v>108</v>
      </c>
      <c r="B30" s="164" t="s">
        <v>412</v>
      </c>
      <c r="C30" s="165" t="s">
        <v>261</v>
      </c>
      <c r="D30" s="164" t="s">
        <v>413</v>
      </c>
    </row>
    <row r="31" spans="1:4">
      <c r="A31" s="163" t="s">
        <v>118</v>
      </c>
      <c r="B31" s="168" t="s">
        <v>123</v>
      </c>
      <c r="C31" s="165" t="s">
        <v>414</v>
      </c>
      <c r="D31" s="168" t="s">
        <v>415</v>
      </c>
    </row>
    <row r="32" spans="1:4">
      <c r="A32" s="163" t="s">
        <v>122</v>
      </c>
      <c r="B32" s="164" t="s">
        <v>416</v>
      </c>
      <c r="C32" s="165" t="s">
        <v>417</v>
      </c>
      <c r="D32" s="164" t="s">
        <v>418</v>
      </c>
    </row>
    <row r="33" spans="1:4">
      <c r="A33" s="163" t="s">
        <v>126</v>
      </c>
      <c r="B33" s="164" t="s">
        <v>419</v>
      </c>
      <c r="C33" s="165" t="s">
        <v>354</v>
      </c>
      <c r="D33" s="164" t="s">
        <v>420</v>
      </c>
    </row>
    <row r="34" spans="1:4">
      <c r="A34" s="163" t="s">
        <v>130</v>
      </c>
      <c r="B34" s="164" t="s">
        <v>138</v>
      </c>
      <c r="C34" s="165" t="s">
        <v>421</v>
      </c>
      <c r="D34" s="164" t="s">
        <v>121</v>
      </c>
    </row>
    <row r="35" spans="1:4">
      <c r="A35" s="163" t="s">
        <v>134</v>
      </c>
      <c r="B35" s="164" t="s">
        <v>422</v>
      </c>
      <c r="C35" s="165" t="s">
        <v>423</v>
      </c>
      <c r="D35" s="168" t="s">
        <v>424</v>
      </c>
    </row>
    <row r="36" spans="1:4">
      <c r="A36" s="163" t="s">
        <v>137</v>
      </c>
      <c r="B36" s="164" t="s">
        <v>425</v>
      </c>
      <c r="C36" s="165" t="s">
        <v>426</v>
      </c>
      <c r="D36" s="164" t="s">
        <v>121</v>
      </c>
    </row>
    <row r="37" spans="1:4">
      <c r="A37" s="163" t="s">
        <v>140</v>
      </c>
      <c r="B37" s="164" t="s">
        <v>336</v>
      </c>
      <c r="C37" s="165" t="s">
        <v>168</v>
      </c>
      <c r="D37" s="164" t="s">
        <v>121</v>
      </c>
    </row>
    <row r="38" spans="1:4">
      <c r="A38" s="163" t="s">
        <v>143</v>
      </c>
      <c r="B38" s="164" t="s">
        <v>427</v>
      </c>
      <c r="C38" s="165" t="s">
        <v>142</v>
      </c>
      <c r="D38" s="164" t="s">
        <v>428</v>
      </c>
    </row>
    <row r="39" spans="1:4">
      <c r="A39" s="163" t="s">
        <v>146</v>
      </c>
      <c r="B39" s="164" t="s">
        <v>429</v>
      </c>
      <c r="C39" s="165" t="s">
        <v>430</v>
      </c>
      <c r="D39" s="164" t="s">
        <v>431</v>
      </c>
    </row>
    <row r="40" spans="1:4">
      <c r="A40" s="163" t="s">
        <v>150</v>
      </c>
      <c r="B40" s="164" t="s">
        <v>432</v>
      </c>
      <c r="C40" s="165" t="s">
        <v>433</v>
      </c>
      <c r="D40" s="168" t="s">
        <v>424</v>
      </c>
    </row>
    <row r="41" spans="1:4">
      <c r="A41" s="163" t="s">
        <v>154</v>
      </c>
      <c r="B41" s="168" t="s">
        <v>434</v>
      </c>
      <c r="C41" s="165" t="s">
        <v>435</v>
      </c>
      <c r="D41" s="168" t="s">
        <v>436</v>
      </c>
    </row>
    <row r="42" ht="28.5" spans="1:4">
      <c r="A42" s="163" t="s">
        <v>162</v>
      </c>
      <c r="B42" s="164" t="s">
        <v>437</v>
      </c>
      <c r="C42" s="165" t="s">
        <v>242</v>
      </c>
      <c r="D42" s="164" t="s">
        <v>438</v>
      </c>
    </row>
    <row r="43" spans="1:4">
      <c r="A43" s="163" t="s">
        <v>166</v>
      </c>
      <c r="B43" s="164" t="s">
        <v>439</v>
      </c>
      <c r="C43" s="165" t="s">
        <v>47</v>
      </c>
      <c r="D43" s="164" t="s">
        <v>169</v>
      </c>
    </row>
    <row r="44" spans="1:4">
      <c r="A44" s="163" t="s">
        <v>170</v>
      </c>
      <c r="B44" s="164" t="s">
        <v>440</v>
      </c>
      <c r="C44" s="165" t="s">
        <v>258</v>
      </c>
      <c r="D44" s="164" t="s">
        <v>191</v>
      </c>
    </row>
    <row r="45" ht="28.5" spans="1:4">
      <c r="A45" s="163" t="s">
        <v>441</v>
      </c>
      <c r="B45" s="164" t="s">
        <v>442</v>
      </c>
      <c r="C45" s="165" t="s">
        <v>110</v>
      </c>
      <c r="D45" s="164" t="s">
        <v>191</v>
      </c>
    </row>
    <row r="46" spans="1:4">
      <c r="A46" s="163" t="s">
        <v>174</v>
      </c>
      <c r="B46" s="164" t="s">
        <v>443</v>
      </c>
      <c r="C46" s="165" t="s">
        <v>95</v>
      </c>
      <c r="D46" s="164" t="s">
        <v>444</v>
      </c>
    </row>
    <row r="47" spans="1:4">
      <c r="A47" s="163" t="s">
        <v>177</v>
      </c>
      <c r="B47" s="164" t="s">
        <v>445</v>
      </c>
      <c r="C47" s="165" t="s">
        <v>446</v>
      </c>
      <c r="D47" s="164" t="s">
        <v>447</v>
      </c>
    </row>
    <row r="48" spans="1:4">
      <c r="A48" s="163" t="s">
        <v>181</v>
      </c>
      <c r="B48" s="164" t="s">
        <v>448</v>
      </c>
      <c r="C48" s="165" t="s">
        <v>449</v>
      </c>
      <c r="D48" s="164" t="s">
        <v>191</v>
      </c>
    </row>
    <row r="49" spans="1:4">
      <c r="A49" s="163" t="s">
        <v>450</v>
      </c>
      <c r="B49" s="164" t="s">
        <v>451</v>
      </c>
      <c r="C49" s="165" t="s">
        <v>46</v>
      </c>
      <c r="D49" s="164" t="s">
        <v>191</v>
      </c>
    </row>
    <row r="50" spans="1:4">
      <c r="A50" s="163" t="s">
        <v>184</v>
      </c>
      <c r="B50" s="164" t="s">
        <v>452</v>
      </c>
      <c r="C50" s="165" t="s">
        <v>113</v>
      </c>
      <c r="D50" s="164" t="s">
        <v>453</v>
      </c>
    </row>
    <row r="51" spans="1:4">
      <c r="A51" s="163" t="s">
        <v>188</v>
      </c>
      <c r="B51" s="164" t="s">
        <v>454</v>
      </c>
      <c r="C51" s="165" t="s">
        <v>321</v>
      </c>
      <c r="D51" s="164" t="s">
        <v>455</v>
      </c>
    </row>
    <row r="52" spans="1:4">
      <c r="A52" s="163" t="s">
        <v>192</v>
      </c>
      <c r="B52" s="164" t="s">
        <v>456</v>
      </c>
      <c r="C52" s="165" t="s">
        <v>457</v>
      </c>
      <c r="D52" s="164" t="s">
        <v>458</v>
      </c>
    </row>
    <row r="53" ht="28.5" spans="1:4">
      <c r="A53" s="163" t="s">
        <v>197</v>
      </c>
      <c r="B53" s="164" t="s">
        <v>459</v>
      </c>
      <c r="C53" s="165" t="s">
        <v>186</v>
      </c>
      <c r="D53" s="164" t="s">
        <v>191</v>
      </c>
    </row>
    <row r="54" spans="1:4">
      <c r="A54" s="163" t="s">
        <v>197</v>
      </c>
      <c r="B54" s="164" t="s">
        <v>459</v>
      </c>
      <c r="C54" s="165" t="s">
        <v>217</v>
      </c>
      <c r="D54" s="164" t="s">
        <v>191</v>
      </c>
    </row>
    <row r="55" spans="1:4">
      <c r="A55" s="163" t="s">
        <v>201</v>
      </c>
      <c r="B55" s="164" t="s">
        <v>460</v>
      </c>
      <c r="C55" s="165" t="s">
        <v>51</v>
      </c>
      <c r="D55" s="164" t="s">
        <v>191</v>
      </c>
    </row>
    <row r="56" spans="1:4">
      <c r="A56" s="169" t="s">
        <v>205</v>
      </c>
      <c r="B56" s="170" t="s">
        <v>461</v>
      </c>
      <c r="C56" s="165" t="s">
        <v>462</v>
      </c>
      <c r="D56" s="170" t="s">
        <v>191</v>
      </c>
    </row>
    <row r="57" spans="1:4">
      <c r="A57" s="163" t="s">
        <v>209</v>
      </c>
      <c r="B57" s="166" t="s">
        <v>463</v>
      </c>
      <c r="C57" s="165" t="s">
        <v>13</v>
      </c>
      <c r="D57" s="166" t="s">
        <v>464</v>
      </c>
    </row>
    <row r="58" spans="1:4">
      <c r="A58" s="163" t="s">
        <v>213</v>
      </c>
      <c r="B58" s="164" t="s">
        <v>216</v>
      </c>
      <c r="C58" s="165" t="s">
        <v>164</v>
      </c>
      <c r="D58" s="164" t="s">
        <v>169</v>
      </c>
    </row>
    <row r="59" spans="1:4">
      <c r="A59" s="163" t="s">
        <v>218</v>
      </c>
      <c r="B59" s="164" t="s">
        <v>465</v>
      </c>
      <c r="C59" s="165" t="s">
        <v>466</v>
      </c>
      <c r="D59" s="164" t="s">
        <v>169</v>
      </c>
    </row>
    <row r="60" spans="1:4">
      <c r="A60" s="163" t="s">
        <v>218</v>
      </c>
      <c r="B60" s="164" t="s">
        <v>465</v>
      </c>
      <c r="C60" s="165" t="s">
        <v>196</v>
      </c>
      <c r="D60" s="164" t="s">
        <v>169</v>
      </c>
    </row>
    <row r="61" spans="1:4">
      <c r="A61" s="163" t="s">
        <v>222</v>
      </c>
      <c r="B61" s="164" t="s">
        <v>467</v>
      </c>
      <c r="C61" s="165" t="s">
        <v>468</v>
      </c>
      <c r="D61" s="164" t="s">
        <v>169</v>
      </c>
    </row>
    <row r="62" spans="1:4">
      <c r="A62" s="163" t="s">
        <v>228</v>
      </c>
      <c r="B62" s="164" t="s">
        <v>469</v>
      </c>
      <c r="C62" s="165" t="s">
        <v>470</v>
      </c>
      <c r="D62" s="164" t="s">
        <v>471</v>
      </c>
    </row>
    <row r="63" spans="1:4">
      <c r="A63" s="163" t="s">
        <v>232</v>
      </c>
      <c r="B63" s="164" t="s">
        <v>233</v>
      </c>
      <c r="C63" s="165" t="s">
        <v>160</v>
      </c>
      <c r="D63" s="164" t="s">
        <v>235</v>
      </c>
    </row>
    <row r="64" spans="1:4">
      <c r="A64" s="163" t="s">
        <v>236</v>
      </c>
      <c r="B64" s="164" t="s">
        <v>472</v>
      </c>
      <c r="C64" s="165" t="s">
        <v>72</v>
      </c>
      <c r="D64" s="168" t="s">
        <v>191</v>
      </c>
    </row>
    <row r="65" spans="1:4">
      <c r="A65" s="163" t="s">
        <v>240</v>
      </c>
      <c r="B65" s="164" t="s">
        <v>473</v>
      </c>
      <c r="C65" s="165" t="s">
        <v>474</v>
      </c>
      <c r="D65" s="164" t="s">
        <v>475</v>
      </c>
    </row>
    <row r="66" spans="1:4">
      <c r="A66" s="167" t="s">
        <v>244</v>
      </c>
      <c r="B66" s="171" t="s">
        <v>476</v>
      </c>
      <c r="C66" s="165" t="s">
        <v>26</v>
      </c>
      <c r="D66" s="171" t="s">
        <v>477</v>
      </c>
    </row>
    <row r="67" spans="1:4">
      <c r="A67" s="163" t="s">
        <v>478</v>
      </c>
      <c r="B67" s="166" t="s">
        <v>479</v>
      </c>
      <c r="C67" s="165" t="s">
        <v>190</v>
      </c>
      <c r="D67" s="166" t="s">
        <v>480</v>
      </c>
    </row>
    <row r="68" spans="1:4">
      <c r="A68" s="163" t="s">
        <v>248</v>
      </c>
      <c r="B68" s="164" t="s">
        <v>481</v>
      </c>
      <c r="C68" s="165" t="s">
        <v>207</v>
      </c>
      <c r="D68" s="164" t="s">
        <v>458</v>
      </c>
    </row>
    <row r="69" ht="28.5" spans="1:4">
      <c r="A69" s="163" t="s">
        <v>482</v>
      </c>
      <c r="B69" s="164" t="s">
        <v>483</v>
      </c>
      <c r="C69" s="165" t="s">
        <v>223</v>
      </c>
      <c r="D69" s="164" t="s">
        <v>471</v>
      </c>
    </row>
    <row r="70" spans="1:4">
      <c r="A70" s="163" t="s">
        <v>484</v>
      </c>
      <c r="B70" s="164" t="s">
        <v>485</v>
      </c>
      <c r="C70" s="165" t="s">
        <v>486</v>
      </c>
      <c r="D70" s="164" t="s">
        <v>458</v>
      </c>
    </row>
    <row r="71" spans="1:4">
      <c r="A71" s="163" t="s">
        <v>252</v>
      </c>
      <c r="B71" s="164" t="s">
        <v>487</v>
      </c>
      <c r="C71" s="165" t="s">
        <v>488</v>
      </c>
      <c r="D71" s="164" t="s">
        <v>489</v>
      </c>
    </row>
    <row r="72" spans="1:4">
      <c r="A72" s="163" t="s">
        <v>256</v>
      </c>
      <c r="B72" s="164" t="s">
        <v>257</v>
      </c>
      <c r="C72" s="165" t="s">
        <v>490</v>
      </c>
      <c r="D72" s="164" t="s">
        <v>491</v>
      </c>
    </row>
    <row r="73" spans="1:4">
      <c r="A73" s="163" t="s">
        <v>259</v>
      </c>
      <c r="B73" s="164" t="s">
        <v>492</v>
      </c>
      <c r="C73" s="165" t="s">
        <v>226</v>
      </c>
      <c r="D73" s="164" t="s">
        <v>493</v>
      </c>
    </row>
    <row r="74" ht="28.5" spans="1:4">
      <c r="A74" s="163" t="s">
        <v>494</v>
      </c>
      <c r="B74" s="164" t="s">
        <v>495</v>
      </c>
      <c r="C74" s="165" t="s">
        <v>234</v>
      </c>
      <c r="D74" s="164" t="s">
        <v>496</v>
      </c>
    </row>
    <row r="75" spans="1:4">
      <c r="A75" s="163" t="s">
        <v>267</v>
      </c>
      <c r="B75" s="164" t="s">
        <v>497</v>
      </c>
      <c r="C75" s="165" t="s">
        <v>498</v>
      </c>
      <c r="D75" s="164" t="s">
        <v>499</v>
      </c>
    </row>
    <row r="76" spans="1:4">
      <c r="A76" s="163" t="s">
        <v>271</v>
      </c>
      <c r="B76" s="164" t="s">
        <v>500</v>
      </c>
      <c r="C76" s="165" t="s">
        <v>337</v>
      </c>
      <c r="D76" s="164" t="s">
        <v>169</v>
      </c>
    </row>
    <row r="77" ht="28.5" spans="1:4">
      <c r="A77" s="167" t="s">
        <v>275</v>
      </c>
      <c r="B77" s="166" t="s">
        <v>276</v>
      </c>
      <c r="C77" s="165" t="s">
        <v>277</v>
      </c>
      <c r="D77" s="166" t="s">
        <v>501</v>
      </c>
    </row>
    <row r="78" spans="1:4">
      <c r="A78" s="163" t="s">
        <v>279</v>
      </c>
      <c r="B78" s="164" t="s">
        <v>502</v>
      </c>
      <c r="C78" s="165" t="s">
        <v>503</v>
      </c>
      <c r="D78" s="164" t="s">
        <v>504</v>
      </c>
    </row>
    <row r="79" spans="1:4">
      <c r="A79" s="163" t="s">
        <v>283</v>
      </c>
      <c r="B79" s="164" t="s">
        <v>505</v>
      </c>
      <c r="C79" s="165" t="s">
        <v>199</v>
      </c>
      <c r="D79" s="164" t="s">
        <v>506</v>
      </c>
    </row>
    <row r="80" spans="1:4">
      <c r="A80" s="172" t="s">
        <v>507</v>
      </c>
      <c r="B80" s="173" t="s">
        <v>288</v>
      </c>
      <c r="C80" s="165" t="s">
        <v>16</v>
      </c>
      <c r="D80" s="173" t="s">
        <v>508</v>
      </c>
    </row>
    <row r="81" spans="1:4">
      <c r="A81" s="172" t="s">
        <v>291</v>
      </c>
      <c r="B81" s="173" t="s">
        <v>509</v>
      </c>
      <c r="C81" s="165" t="s">
        <v>347</v>
      </c>
      <c r="D81" s="173" t="s">
        <v>510</v>
      </c>
    </row>
    <row r="82" spans="1:4">
      <c r="A82" s="163" t="s">
        <v>295</v>
      </c>
      <c r="B82" s="164" t="s">
        <v>300</v>
      </c>
      <c r="C82" s="165" t="s">
        <v>32</v>
      </c>
      <c r="D82" s="164" t="s">
        <v>511</v>
      </c>
    </row>
    <row r="83" spans="1:4">
      <c r="A83" s="163" t="s">
        <v>299</v>
      </c>
      <c r="B83" s="164" t="s">
        <v>512</v>
      </c>
      <c r="C83" s="165" t="s">
        <v>513</v>
      </c>
      <c r="D83" s="164" t="s">
        <v>514</v>
      </c>
    </row>
    <row r="84" spans="1:4">
      <c r="A84" s="163" t="s">
        <v>303</v>
      </c>
      <c r="B84" s="164" t="s">
        <v>515</v>
      </c>
      <c r="C84" s="165" t="s">
        <v>516</v>
      </c>
      <c r="D84" s="164" t="s">
        <v>517</v>
      </c>
    </row>
    <row r="85" spans="1:4">
      <c r="A85" s="163" t="s">
        <v>518</v>
      </c>
      <c r="B85" s="164" t="s">
        <v>519</v>
      </c>
      <c r="C85" s="165" t="s">
        <v>285</v>
      </c>
      <c r="D85" s="164" t="s">
        <v>520</v>
      </c>
    </row>
    <row r="86" ht="28.5" spans="1:4">
      <c r="A86" s="163" t="s">
        <v>311</v>
      </c>
      <c r="B86" s="164" t="s">
        <v>521</v>
      </c>
      <c r="C86" s="165" t="s">
        <v>305</v>
      </c>
      <c r="D86" s="164" t="s">
        <v>522</v>
      </c>
    </row>
    <row r="87" spans="1:4">
      <c r="A87" s="163" t="s">
        <v>315</v>
      </c>
      <c r="B87" s="164" t="s">
        <v>316</v>
      </c>
      <c r="C87" s="165" t="s">
        <v>523</v>
      </c>
      <c r="D87" s="164" t="s">
        <v>318</v>
      </c>
    </row>
    <row r="88" ht="28.5" spans="1:4">
      <c r="A88" s="167" t="s">
        <v>323</v>
      </c>
      <c r="B88" s="166" t="s">
        <v>524</v>
      </c>
      <c r="C88" s="165" t="s">
        <v>525</v>
      </c>
      <c r="D88" s="166" t="s">
        <v>526</v>
      </c>
    </row>
    <row r="89" ht="28.5" spans="1:4">
      <c r="A89" s="163" t="s">
        <v>527</v>
      </c>
      <c r="B89" s="164" t="s">
        <v>528</v>
      </c>
      <c r="C89" s="165" t="s">
        <v>529</v>
      </c>
      <c r="D89" s="164" t="s">
        <v>530</v>
      </c>
    </row>
    <row r="90" spans="1:4">
      <c r="A90" s="163" t="s">
        <v>531</v>
      </c>
      <c r="B90" s="164" t="s">
        <v>332</v>
      </c>
      <c r="C90" s="165" t="s">
        <v>84</v>
      </c>
      <c r="D90" s="164" t="s">
        <v>532</v>
      </c>
    </row>
    <row r="91" spans="1:4">
      <c r="A91" s="163" t="s">
        <v>533</v>
      </c>
      <c r="B91" s="164" t="s">
        <v>534</v>
      </c>
      <c r="C91" s="165" t="s">
        <v>20</v>
      </c>
      <c r="D91" s="164" t="s">
        <v>286</v>
      </c>
    </row>
    <row r="92" spans="1:4">
      <c r="A92" s="174" t="s">
        <v>535</v>
      </c>
      <c r="B92" s="164" t="s">
        <v>536</v>
      </c>
      <c r="C92" s="165" t="s">
        <v>537</v>
      </c>
      <c r="D92" s="164" t="s">
        <v>538</v>
      </c>
    </row>
    <row r="93" spans="1:4">
      <c r="A93" s="163" t="s">
        <v>335</v>
      </c>
      <c r="B93" s="164" t="s">
        <v>539</v>
      </c>
      <c r="C93" s="165" t="s">
        <v>203</v>
      </c>
      <c r="D93" s="164" t="s">
        <v>298</v>
      </c>
    </row>
    <row r="94" spans="1:4">
      <c r="A94" s="163" t="s">
        <v>540</v>
      </c>
      <c r="B94" s="164" t="s">
        <v>541</v>
      </c>
      <c r="C94" s="165" t="s">
        <v>542</v>
      </c>
      <c r="D94" s="164" t="s">
        <v>543</v>
      </c>
    </row>
    <row r="95" ht="28.5" spans="1:4">
      <c r="A95" s="163" t="s">
        <v>339</v>
      </c>
      <c r="B95" s="164" t="s">
        <v>328</v>
      </c>
      <c r="C95" s="165" t="s">
        <v>329</v>
      </c>
      <c r="D95" s="164" t="s">
        <v>544</v>
      </c>
    </row>
    <row r="96" spans="1:4">
      <c r="A96" s="167" t="s">
        <v>348</v>
      </c>
      <c r="B96" s="166" t="s">
        <v>545</v>
      </c>
      <c r="C96" s="165" t="s">
        <v>152</v>
      </c>
      <c r="D96" s="166" t="s">
        <v>546</v>
      </c>
    </row>
    <row r="97" spans="1:4">
      <c r="A97" s="169" t="s">
        <v>547</v>
      </c>
      <c r="B97" s="170" t="s">
        <v>357</v>
      </c>
      <c r="C97" s="165" t="s">
        <v>350</v>
      </c>
      <c r="D97" s="170" t="s">
        <v>548</v>
      </c>
    </row>
    <row r="98" ht="28.5" spans="1:4">
      <c r="A98" s="169" t="s">
        <v>549</v>
      </c>
      <c r="B98" s="170" t="s">
        <v>550</v>
      </c>
      <c r="C98" s="165" t="s">
        <v>358</v>
      </c>
      <c r="D98" s="170" t="s">
        <v>551</v>
      </c>
    </row>
    <row r="99" ht="28.5" spans="1:4">
      <c r="A99" s="172" t="s">
        <v>552</v>
      </c>
      <c r="B99" s="173" t="s">
        <v>553</v>
      </c>
      <c r="C99" s="165" t="s">
        <v>293</v>
      </c>
      <c r="D99" s="173" t="s">
        <v>554</v>
      </c>
    </row>
    <row r="100" ht="28.5" spans="1:4">
      <c r="A100" s="169" t="s">
        <v>356</v>
      </c>
      <c r="B100" s="170" t="s">
        <v>555</v>
      </c>
      <c r="C100" s="165" t="s">
        <v>289</v>
      </c>
      <c r="D100" s="170" t="s">
        <v>556</v>
      </c>
    </row>
    <row r="101" ht="28.5" spans="1:4">
      <c r="A101" s="163" t="s">
        <v>557</v>
      </c>
      <c r="B101" s="164" t="s">
        <v>558</v>
      </c>
      <c r="C101" s="165" t="s">
        <v>128</v>
      </c>
      <c r="D101" s="164" t="s">
        <v>42</v>
      </c>
    </row>
    <row r="102" ht="28.5" spans="1:4">
      <c r="A102" s="163" t="s">
        <v>557</v>
      </c>
      <c r="B102" s="164" t="s">
        <v>558</v>
      </c>
      <c r="C102" s="165" t="s">
        <v>559</v>
      </c>
      <c r="D102" s="164" t="s">
        <v>42</v>
      </c>
    </row>
    <row r="103" spans="1:4">
      <c r="A103" s="175" t="s">
        <v>560</v>
      </c>
      <c r="B103" s="176"/>
      <c r="C103" s="177" t="s">
        <v>2</v>
      </c>
      <c r="D103" s="176"/>
    </row>
    <row r="104" spans="1:4">
      <c r="A104" s="178"/>
      <c r="B104" s="179"/>
      <c r="C104" s="180"/>
      <c r="D104" s="179"/>
    </row>
    <row r="105" spans="1:4">
      <c r="A105" s="178"/>
      <c r="B105" s="179"/>
      <c r="C105" s="180"/>
      <c r="D105" s="179"/>
    </row>
    <row r="106" spans="3:3">
      <c r="C106" s="180"/>
    </row>
    <row r="107" spans="1:4">
      <c r="A107" s="178"/>
      <c r="B107" s="179"/>
      <c r="C107" s="180"/>
      <c r="D107" s="179"/>
    </row>
    <row r="108" spans="3:3">
      <c r="C108" s="180"/>
    </row>
    <row r="109" spans="1:4">
      <c r="A109" s="178"/>
      <c r="B109" s="179"/>
      <c r="C109" s="180"/>
      <c r="D109" s="179"/>
    </row>
    <row r="110" spans="1:4">
      <c r="A110" s="178"/>
      <c r="B110" s="179"/>
      <c r="C110" s="180"/>
      <c r="D110" s="179"/>
    </row>
    <row r="111" spans="1:4">
      <c r="A111" s="178"/>
      <c r="B111" s="179"/>
      <c r="C111" s="180"/>
      <c r="D111" s="179"/>
    </row>
    <row r="112" spans="1:4">
      <c r="A112" s="178"/>
      <c r="B112" s="179"/>
      <c r="C112" s="180"/>
      <c r="D112" s="179"/>
    </row>
    <row r="113" spans="1:4">
      <c r="A113" s="178"/>
      <c r="B113" s="179"/>
      <c r="C113" s="180"/>
      <c r="D113" s="179"/>
    </row>
    <row r="114" spans="1:4">
      <c r="A114" s="178"/>
      <c r="B114" s="179"/>
      <c r="C114" s="180"/>
      <c r="D114" s="179"/>
    </row>
    <row r="115" spans="1:4">
      <c r="A115" s="178"/>
      <c r="B115" s="179"/>
      <c r="C115" s="180"/>
      <c r="D115" s="179"/>
    </row>
    <row r="116" spans="1:4">
      <c r="A116" s="178"/>
      <c r="B116" s="179"/>
      <c r="C116" s="180"/>
      <c r="D116" s="179"/>
    </row>
    <row r="117" spans="1:4">
      <c r="A117" s="178"/>
      <c r="B117" s="179"/>
      <c r="C117" s="180"/>
      <c r="D117" s="179"/>
    </row>
    <row r="118" spans="1:4">
      <c r="A118" s="178"/>
      <c r="B118" s="179"/>
      <c r="C118" s="180"/>
      <c r="D118" s="179"/>
    </row>
    <row r="119" spans="1:4">
      <c r="A119" s="178"/>
      <c r="B119" s="179"/>
      <c r="C119" s="180"/>
      <c r="D119" s="179"/>
    </row>
    <row r="120" spans="1:4">
      <c r="A120" s="178"/>
      <c r="B120" s="179"/>
      <c r="C120" s="180"/>
      <c r="D120" s="179"/>
    </row>
  </sheetData>
  <sortState ref="A1:D352">
    <sortCondition ref="A1:A352"/>
  </sortState>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36"/>
  <sheetViews>
    <sheetView workbookViewId="0">
      <selection activeCell="C21" sqref="C21"/>
    </sheetView>
  </sheetViews>
  <sheetFormatPr defaultColWidth="9.14285714285714" defaultRowHeight="12.75"/>
  <cols>
    <col min="1" max="1" width="14.7142857142857" style="112" customWidth="1"/>
    <col min="2" max="2" width="12.2857142857143" style="9" customWidth="1"/>
    <col min="3" max="3" width="24" style="111" customWidth="1"/>
    <col min="4" max="4" width="26.8571428571429" style="9" customWidth="1"/>
    <col min="5" max="11" width="9.14285714285714" style="9"/>
    <col min="12" max="12" width="9.28571428571429" style="9" customWidth="1"/>
    <col min="13" max="13" width="9.28571428571429" style="113" customWidth="1"/>
    <col min="14" max="14" width="68.7142857142857" style="9" customWidth="1"/>
    <col min="15" max="15" width="46.8571428571429" style="9" customWidth="1"/>
    <col min="16" max="16384" width="9.14285714285714" style="9"/>
  </cols>
  <sheetData>
    <row r="1" ht="38.1" customHeight="1" spans="1:13">
      <c r="A1" s="114" t="s">
        <v>561</v>
      </c>
      <c r="B1" s="115"/>
      <c r="C1" s="115"/>
      <c r="D1" s="115"/>
      <c r="E1" s="115"/>
      <c r="F1" s="115"/>
      <c r="G1" s="115"/>
      <c r="H1" s="115"/>
      <c r="I1" s="115"/>
      <c r="J1" s="115"/>
      <c r="K1" s="115"/>
      <c r="L1" s="115"/>
      <c r="M1" s="115"/>
    </row>
    <row r="2" ht="20.1" customHeight="1" spans="1:16">
      <c r="A2" s="116" t="s">
        <v>562</v>
      </c>
      <c r="B2" s="116"/>
      <c r="C2" s="116"/>
      <c r="D2" s="117"/>
      <c r="E2" s="118"/>
      <c r="F2" s="118"/>
      <c r="G2" s="118"/>
      <c r="H2" s="119" t="s">
        <v>563</v>
      </c>
      <c r="I2" s="143">
        <v>44078</v>
      </c>
      <c r="J2" s="143"/>
      <c r="K2" s="144" t="s">
        <v>564</v>
      </c>
      <c r="L2" s="119" t="s">
        <v>565</v>
      </c>
      <c r="M2" s="118"/>
      <c r="O2" s="39"/>
      <c r="P2" s="39"/>
    </row>
    <row r="3" ht="20.1" customHeight="1" spans="1:13">
      <c r="A3" s="120" t="s">
        <v>566</v>
      </c>
      <c r="B3" s="120" t="s">
        <v>567</v>
      </c>
      <c r="C3" s="121" t="s">
        <v>568</v>
      </c>
      <c r="D3" s="120" t="s">
        <v>3</v>
      </c>
      <c r="E3" s="33" t="s">
        <v>1</v>
      </c>
      <c r="F3" s="33"/>
      <c r="G3" s="33"/>
      <c r="H3" s="33" t="s">
        <v>569</v>
      </c>
      <c r="I3" s="33"/>
      <c r="J3" s="33"/>
      <c r="K3" s="33"/>
      <c r="L3" s="145" t="s">
        <v>570</v>
      </c>
      <c r="M3" s="117"/>
    </row>
    <row r="4" ht="35.25" customHeight="1" spans="1:13">
      <c r="A4" s="122"/>
      <c r="B4" s="122"/>
      <c r="C4" s="123"/>
      <c r="D4" s="122"/>
      <c r="E4" s="120" t="s">
        <v>571</v>
      </c>
      <c r="F4" s="120" t="s">
        <v>572</v>
      </c>
      <c r="G4" s="120" t="s">
        <v>573</v>
      </c>
      <c r="H4" s="120" t="s">
        <v>574</v>
      </c>
      <c r="I4" s="120" t="s">
        <v>575</v>
      </c>
      <c r="J4" s="146" t="s">
        <v>576</v>
      </c>
      <c r="K4" s="120" t="s">
        <v>577</v>
      </c>
      <c r="L4" s="145" t="s">
        <v>570</v>
      </c>
      <c r="M4" s="117" t="s">
        <v>578</v>
      </c>
    </row>
    <row r="5" s="110" customFormat="1" ht="30" customHeight="1" spans="1:15">
      <c r="A5" s="124" t="s">
        <v>579</v>
      </c>
      <c r="B5" s="125"/>
      <c r="C5" s="126"/>
      <c r="D5" s="127"/>
      <c r="E5" s="125"/>
      <c r="F5" s="125"/>
      <c r="G5" s="128"/>
      <c r="H5" s="129"/>
      <c r="I5" s="128"/>
      <c r="J5" s="128"/>
      <c r="K5" s="147"/>
      <c r="L5" s="148"/>
      <c r="M5" s="149" t="s">
        <v>580</v>
      </c>
      <c r="N5" s="110" t="e">
        <f>星期四78节!#REF!</f>
        <v>#REF!</v>
      </c>
      <c r="O5" s="150" t="s">
        <v>581</v>
      </c>
    </row>
    <row r="6" s="110" customFormat="1" ht="30" customHeight="1" spans="1:15">
      <c r="A6" s="124" t="s">
        <v>582</v>
      </c>
      <c r="B6" s="125"/>
      <c r="C6" s="126"/>
      <c r="D6" s="127"/>
      <c r="E6" s="125"/>
      <c r="F6" s="125"/>
      <c r="G6" s="125"/>
      <c r="H6" s="130"/>
      <c r="I6" s="125"/>
      <c r="J6" s="125"/>
      <c r="K6" s="151"/>
      <c r="L6" s="148"/>
      <c r="M6" s="149" t="s">
        <v>580</v>
      </c>
      <c r="N6" s="110" t="e">
        <f>星期四78节!#REF!</f>
        <v>#REF!</v>
      </c>
      <c r="O6" s="150" t="s">
        <v>583</v>
      </c>
    </row>
    <row r="7" s="110" customFormat="1" ht="30" customHeight="1" spans="1:15">
      <c r="A7" s="124" t="s">
        <v>371</v>
      </c>
      <c r="B7" s="125"/>
      <c r="C7" s="126"/>
      <c r="D7" s="127"/>
      <c r="E7" s="125"/>
      <c r="F7" s="125"/>
      <c r="G7" s="125"/>
      <c r="H7" s="130"/>
      <c r="I7" s="125"/>
      <c r="J7" s="125"/>
      <c r="K7" s="151"/>
      <c r="L7" s="148"/>
      <c r="M7" s="149" t="s">
        <v>580</v>
      </c>
      <c r="N7" s="110" t="e">
        <f>星期四78节!#REF!</f>
        <v>#REF!</v>
      </c>
      <c r="O7" s="150" t="s">
        <v>584</v>
      </c>
    </row>
    <row r="8" s="110" customFormat="1" ht="30" customHeight="1" spans="1:15">
      <c r="A8" s="124" t="s">
        <v>585</v>
      </c>
      <c r="B8" s="125"/>
      <c r="C8" s="126"/>
      <c r="D8" s="127"/>
      <c r="E8" s="125"/>
      <c r="F8" s="125"/>
      <c r="G8" s="125"/>
      <c r="H8" s="130"/>
      <c r="I8" s="125"/>
      <c r="J8" s="125"/>
      <c r="K8" s="151"/>
      <c r="L8" s="148"/>
      <c r="M8" s="149" t="s">
        <v>580</v>
      </c>
      <c r="N8" s="110" t="e">
        <f>星期四78节!#REF!</f>
        <v>#REF!</v>
      </c>
      <c r="O8" s="150" t="s">
        <v>586</v>
      </c>
    </row>
    <row r="9" s="110" customFormat="1" ht="30" customHeight="1" spans="1:14">
      <c r="A9" s="124" t="s">
        <v>374</v>
      </c>
      <c r="B9" s="125"/>
      <c r="C9" s="126"/>
      <c r="D9" s="127"/>
      <c r="E9" s="125"/>
      <c r="F9" s="125"/>
      <c r="G9" s="125"/>
      <c r="H9" s="130"/>
      <c r="I9" s="125"/>
      <c r="J9" s="125"/>
      <c r="K9" s="151"/>
      <c r="L9" s="148"/>
      <c r="M9" s="149" t="s">
        <v>580</v>
      </c>
      <c r="N9" s="110" t="e">
        <f>星期四78节!#REF!</f>
        <v>#REF!</v>
      </c>
    </row>
    <row r="10" s="110" customFormat="1" ht="30" customHeight="1" spans="1:15">
      <c r="A10" s="124" t="s">
        <v>587</v>
      </c>
      <c r="B10" s="125"/>
      <c r="C10" s="126"/>
      <c r="D10" s="127"/>
      <c r="E10" s="131"/>
      <c r="F10" s="131"/>
      <c r="G10" s="131"/>
      <c r="H10" s="130"/>
      <c r="I10" s="131"/>
      <c r="J10" s="131"/>
      <c r="K10" s="152"/>
      <c r="L10" s="153"/>
      <c r="M10" s="149" t="s">
        <v>580</v>
      </c>
      <c r="N10" s="110" t="e">
        <f>星期四78节!#REF!</f>
        <v>#REF!</v>
      </c>
      <c r="O10" s="150" t="s">
        <v>588</v>
      </c>
    </row>
    <row r="11" s="110" customFormat="1" ht="30" customHeight="1" spans="1:15">
      <c r="A11" s="124" t="s">
        <v>589</v>
      </c>
      <c r="B11" s="125"/>
      <c r="C11" s="126"/>
      <c r="D11" s="127"/>
      <c r="E11" s="132"/>
      <c r="F11" s="132"/>
      <c r="G11" s="132"/>
      <c r="H11" s="130"/>
      <c r="I11" s="132"/>
      <c r="J11" s="132"/>
      <c r="K11" s="154"/>
      <c r="L11" s="155"/>
      <c r="M11" s="149" t="s">
        <v>580</v>
      </c>
      <c r="N11" s="110" t="e">
        <f>星期四78节!#REF!</f>
        <v>#REF!</v>
      </c>
      <c r="O11" s="150" t="s">
        <v>590</v>
      </c>
    </row>
    <row r="12" s="110" customFormat="1" ht="30" customHeight="1" spans="1:14">
      <c r="A12" s="124" t="s">
        <v>591</v>
      </c>
      <c r="B12" s="125"/>
      <c r="C12" s="126"/>
      <c r="D12" s="127"/>
      <c r="E12" s="125"/>
      <c r="F12" s="125"/>
      <c r="G12" s="125"/>
      <c r="H12" s="130"/>
      <c r="I12" s="125"/>
      <c r="J12" s="125"/>
      <c r="K12" s="151"/>
      <c r="L12" s="148"/>
      <c r="M12" s="149" t="s">
        <v>580</v>
      </c>
      <c r="N12" s="110" t="e">
        <f>星期四78节!#REF!</f>
        <v>#REF!</v>
      </c>
    </row>
    <row r="13" s="110" customFormat="1" ht="30" customHeight="1" spans="1:14">
      <c r="A13" s="124" t="s">
        <v>592</v>
      </c>
      <c r="B13" s="125"/>
      <c r="C13" s="126"/>
      <c r="D13" s="127"/>
      <c r="E13" s="125"/>
      <c r="F13" s="125"/>
      <c r="G13" s="125"/>
      <c r="H13" s="130"/>
      <c r="I13" s="125"/>
      <c r="J13" s="125"/>
      <c r="K13" s="151"/>
      <c r="L13" s="148"/>
      <c r="M13" s="149" t="s">
        <v>580</v>
      </c>
      <c r="N13" s="110" t="e">
        <f>星期四78节!#REF!</f>
        <v>#REF!</v>
      </c>
    </row>
    <row r="14" s="110" customFormat="1" ht="30" customHeight="1" spans="1:14">
      <c r="A14" s="124" t="s">
        <v>593</v>
      </c>
      <c r="B14" s="125"/>
      <c r="C14" s="133"/>
      <c r="D14" s="126"/>
      <c r="E14" s="125"/>
      <c r="F14" s="125"/>
      <c r="G14" s="125"/>
      <c r="H14" s="130"/>
      <c r="I14" s="125"/>
      <c r="J14" s="125"/>
      <c r="K14" s="151"/>
      <c r="L14" s="148"/>
      <c r="M14" s="149" t="s">
        <v>580</v>
      </c>
      <c r="N14" s="110" t="e">
        <f>星期四78节!#REF!</f>
        <v>#REF!</v>
      </c>
    </row>
    <row r="15" s="110" customFormat="1" ht="30" customHeight="1" spans="1:14">
      <c r="A15" s="124" t="s">
        <v>162</v>
      </c>
      <c r="B15" s="134"/>
      <c r="C15" s="135"/>
      <c r="D15" s="136"/>
      <c r="E15" s="134"/>
      <c r="F15" s="134"/>
      <c r="G15" s="125"/>
      <c r="H15" s="130"/>
      <c r="I15" s="125"/>
      <c r="J15" s="125"/>
      <c r="K15" s="151"/>
      <c r="L15" s="148"/>
      <c r="M15" s="149" t="s">
        <v>580</v>
      </c>
      <c r="N15" s="110" t="e">
        <f>星期四78节!#REF!</f>
        <v>#REF!</v>
      </c>
    </row>
    <row r="16" s="110" customFormat="1" ht="30" customHeight="1" spans="1:14">
      <c r="A16" s="124" t="s">
        <v>166</v>
      </c>
      <c r="B16" s="137"/>
      <c r="C16" s="135"/>
      <c r="D16" s="138"/>
      <c r="E16" s="137"/>
      <c r="F16" s="137"/>
      <c r="G16" s="137"/>
      <c r="H16" s="139"/>
      <c r="I16" s="137"/>
      <c r="J16" s="137"/>
      <c r="K16" s="156"/>
      <c r="L16" s="148"/>
      <c r="M16" s="149" t="s">
        <v>580</v>
      </c>
      <c r="N16" s="110" t="e">
        <f>星期四78节!#REF!</f>
        <v>#REF!</v>
      </c>
    </row>
    <row r="17" s="110" customFormat="1" ht="30" customHeight="1" spans="1:14">
      <c r="A17" s="124" t="s">
        <v>170</v>
      </c>
      <c r="B17" s="134"/>
      <c r="C17" s="135"/>
      <c r="D17" s="136"/>
      <c r="E17" s="134"/>
      <c r="F17" s="134"/>
      <c r="G17" s="134"/>
      <c r="H17" s="140"/>
      <c r="I17" s="134"/>
      <c r="J17" s="134"/>
      <c r="K17" s="134"/>
      <c r="L17" s="125"/>
      <c r="M17" s="149" t="s">
        <v>580</v>
      </c>
      <c r="N17" s="110" t="e">
        <f>星期四78节!#REF!</f>
        <v>#REF!</v>
      </c>
    </row>
    <row r="18" s="110" customFormat="1" ht="30" customHeight="1" spans="1:14">
      <c r="A18" s="124" t="s">
        <v>441</v>
      </c>
      <c r="B18" s="125"/>
      <c r="C18" s="135"/>
      <c r="D18" s="127"/>
      <c r="E18" s="125"/>
      <c r="F18" s="125"/>
      <c r="G18" s="125"/>
      <c r="H18" s="130"/>
      <c r="I18" s="125"/>
      <c r="J18" s="125"/>
      <c r="K18" s="125"/>
      <c r="L18" s="125"/>
      <c r="M18" s="149" t="s">
        <v>580</v>
      </c>
      <c r="N18" s="110" t="e">
        <f>星期四78节!#REF!</f>
        <v>#REF!</v>
      </c>
    </row>
    <row r="19" s="110" customFormat="1" ht="30" customHeight="1" spans="1:14">
      <c r="A19" s="124" t="s">
        <v>174</v>
      </c>
      <c r="B19" s="125"/>
      <c r="C19" s="135"/>
      <c r="D19" s="127"/>
      <c r="E19" s="125"/>
      <c r="F19" s="125"/>
      <c r="G19" s="125"/>
      <c r="H19" s="130"/>
      <c r="I19" s="125"/>
      <c r="J19" s="125"/>
      <c r="K19" s="125"/>
      <c r="L19" s="125"/>
      <c r="M19" s="149" t="s">
        <v>580</v>
      </c>
      <c r="N19" s="110" t="e">
        <f>星期四78节!#REF!</f>
        <v>#REF!</v>
      </c>
    </row>
    <row r="20" s="110" customFormat="1" ht="30" customHeight="1" spans="1:14">
      <c r="A20" s="124" t="s">
        <v>594</v>
      </c>
      <c r="B20" s="125"/>
      <c r="C20" s="135"/>
      <c r="D20" s="127"/>
      <c r="E20" s="141"/>
      <c r="F20" s="141"/>
      <c r="G20" s="141"/>
      <c r="H20" s="130"/>
      <c r="I20" s="141"/>
      <c r="J20" s="141"/>
      <c r="K20" s="141"/>
      <c r="L20" s="141"/>
      <c r="M20" s="157" t="s">
        <v>595</v>
      </c>
      <c r="N20" s="110" t="e">
        <f>星期四78节!#REF!</f>
        <v>#REF!</v>
      </c>
    </row>
    <row r="21" s="110" customFormat="1" ht="30" customHeight="1" spans="1:14">
      <c r="A21" s="124" t="s">
        <v>275</v>
      </c>
      <c r="B21" s="125"/>
      <c r="C21" s="135"/>
      <c r="D21" s="127"/>
      <c r="E21" s="131"/>
      <c r="F21" s="131"/>
      <c r="G21" s="131"/>
      <c r="H21" s="130"/>
      <c r="I21" s="131"/>
      <c r="J21" s="131"/>
      <c r="K21" s="131"/>
      <c r="L21" s="131"/>
      <c r="M21" s="157" t="s">
        <v>595</v>
      </c>
      <c r="N21" s="110" t="e">
        <f>星期四78节!#REF!</f>
        <v>#REF!</v>
      </c>
    </row>
    <row r="22" s="111" customFormat="1" ht="30" customHeight="1" spans="1:14">
      <c r="A22" s="124" t="s">
        <v>596</v>
      </c>
      <c r="B22" s="125"/>
      <c r="C22" s="135"/>
      <c r="D22" s="127"/>
      <c r="E22" s="131"/>
      <c r="F22" s="131"/>
      <c r="G22" s="131"/>
      <c r="H22" s="130"/>
      <c r="I22" s="131"/>
      <c r="J22" s="131"/>
      <c r="K22" s="131"/>
      <c r="L22" s="131"/>
      <c r="M22" s="157" t="s">
        <v>595</v>
      </c>
      <c r="N22" s="110" t="e">
        <f>星期四78节!#REF!</f>
        <v>#REF!</v>
      </c>
    </row>
    <row r="23" s="111" customFormat="1" ht="30" customHeight="1" spans="1:14">
      <c r="A23" s="124" t="s">
        <v>597</v>
      </c>
      <c r="B23" s="125"/>
      <c r="C23" s="135"/>
      <c r="D23" s="127"/>
      <c r="E23" s="131"/>
      <c r="F23" s="131"/>
      <c r="G23" s="131"/>
      <c r="H23" s="130"/>
      <c r="I23" s="131"/>
      <c r="J23" s="131"/>
      <c r="K23" s="131"/>
      <c r="L23" s="131"/>
      <c r="M23" s="157" t="s">
        <v>595</v>
      </c>
      <c r="N23" s="110" t="e">
        <f>星期四78节!#REF!</f>
        <v>#REF!</v>
      </c>
    </row>
    <row r="24" s="111" customFormat="1" ht="30" customHeight="1" spans="1:14">
      <c r="A24" s="124" t="s">
        <v>598</v>
      </c>
      <c r="B24" s="125"/>
      <c r="C24" s="135"/>
      <c r="D24" s="127"/>
      <c r="E24" s="131"/>
      <c r="F24" s="131"/>
      <c r="G24" s="131"/>
      <c r="H24" s="130"/>
      <c r="I24" s="131"/>
      <c r="J24" s="131"/>
      <c r="K24" s="131"/>
      <c r="L24" s="131"/>
      <c r="M24" s="157" t="s">
        <v>595</v>
      </c>
      <c r="N24" s="110" t="e">
        <f>星期四78节!#REF!</f>
        <v>#REF!</v>
      </c>
    </row>
    <row r="25" s="111" customFormat="1" ht="30" customHeight="1" spans="1:14">
      <c r="A25" s="124" t="s">
        <v>599</v>
      </c>
      <c r="B25" s="125"/>
      <c r="C25" s="142"/>
      <c r="D25" s="127"/>
      <c r="E25" s="132"/>
      <c r="F25" s="132"/>
      <c r="G25" s="132"/>
      <c r="H25" s="130"/>
      <c r="I25" s="132"/>
      <c r="J25" s="132"/>
      <c r="K25" s="132"/>
      <c r="L25" s="132"/>
      <c r="M25" s="157" t="s">
        <v>595</v>
      </c>
      <c r="N25" s="110" t="e">
        <f>星期四78节!#REF!</f>
        <v>#REF!</v>
      </c>
    </row>
    <row r="26" s="111" customFormat="1" ht="30" customHeight="1" spans="1:14">
      <c r="A26" s="124" t="s">
        <v>279</v>
      </c>
      <c r="B26" s="125"/>
      <c r="C26" s="135"/>
      <c r="D26" s="127"/>
      <c r="E26" s="125"/>
      <c r="F26" s="125"/>
      <c r="G26" s="125"/>
      <c r="H26" s="130"/>
      <c r="I26" s="125"/>
      <c r="J26" s="125"/>
      <c r="K26" s="125"/>
      <c r="L26" s="125"/>
      <c r="M26" s="157" t="s">
        <v>595</v>
      </c>
      <c r="N26" s="110" t="e">
        <f>星期四78节!#REF!</f>
        <v>#REF!</v>
      </c>
    </row>
    <row r="27" s="111" customFormat="1" ht="30" customHeight="1" spans="1:14">
      <c r="A27" s="124" t="s">
        <v>600</v>
      </c>
      <c r="B27" s="125"/>
      <c r="C27" s="135"/>
      <c r="D27" s="127"/>
      <c r="E27" s="132"/>
      <c r="F27" s="132"/>
      <c r="G27" s="132"/>
      <c r="H27" s="130"/>
      <c r="I27" s="132"/>
      <c r="J27" s="132"/>
      <c r="K27" s="132"/>
      <c r="L27" s="132"/>
      <c r="M27" s="157" t="s">
        <v>595</v>
      </c>
      <c r="N27" s="110" t="e">
        <f>星期四78节!#REF!</f>
        <v>#REF!</v>
      </c>
    </row>
    <row r="28" s="111" customFormat="1" ht="30" customHeight="1" spans="1:14">
      <c r="A28" s="124" t="s">
        <v>601</v>
      </c>
      <c r="B28" s="125"/>
      <c r="C28" s="135"/>
      <c r="D28" s="127"/>
      <c r="E28" s="125"/>
      <c r="F28" s="125"/>
      <c r="G28" s="125"/>
      <c r="H28" s="130"/>
      <c r="I28" s="125"/>
      <c r="J28" s="125"/>
      <c r="K28" s="125"/>
      <c r="L28" s="125"/>
      <c r="M28" s="157" t="s">
        <v>595</v>
      </c>
      <c r="N28" s="110" t="e">
        <f>星期四78节!#REF!</f>
        <v>#REF!</v>
      </c>
    </row>
    <row r="29" s="111" customFormat="1" ht="30" customHeight="1" spans="1:14">
      <c r="A29" s="124" t="s">
        <v>602</v>
      </c>
      <c r="B29" s="125"/>
      <c r="C29" s="135"/>
      <c r="D29" s="127"/>
      <c r="E29" s="125"/>
      <c r="F29" s="125"/>
      <c r="G29" s="125"/>
      <c r="H29" s="130"/>
      <c r="I29" s="125"/>
      <c r="J29" s="125"/>
      <c r="K29" s="125"/>
      <c r="L29" s="125"/>
      <c r="M29" s="157" t="s">
        <v>595</v>
      </c>
      <c r="N29" s="110" t="e">
        <f>星期四78节!#REF!</f>
        <v>#REF!</v>
      </c>
    </row>
    <row r="30" s="111" customFormat="1" ht="30" customHeight="1" spans="1:14">
      <c r="A30" s="124" t="s">
        <v>603</v>
      </c>
      <c r="B30" s="125"/>
      <c r="C30" s="135"/>
      <c r="D30" s="127"/>
      <c r="E30" s="141"/>
      <c r="F30" s="141"/>
      <c r="G30" s="141"/>
      <c r="H30" s="130"/>
      <c r="I30" s="141"/>
      <c r="J30" s="141"/>
      <c r="K30" s="141"/>
      <c r="L30" s="141"/>
      <c r="M30" s="157" t="s">
        <v>595</v>
      </c>
      <c r="N30" s="110" t="e">
        <f>星期四78节!#REF!</f>
        <v>#REF!</v>
      </c>
    </row>
    <row r="31" s="111" customFormat="1" ht="30" customHeight="1" spans="1:14">
      <c r="A31" s="124" t="s">
        <v>604</v>
      </c>
      <c r="B31" s="125"/>
      <c r="C31" s="135"/>
      <c r="D31" s="127"/>
      <c r="E31" s="141"/>
      <c r="F31" s="141"/>
      <c r="G31" s="141"/>
      <c r="H31" s="130"/>
      <c r="I31" s="141"/>
      <c r="J31" s="141"/>
      <c r="K31" s="141"/>
      <c r="L31" s="141"/>
      <c r="M31" s="157" t="s">
        <v>595</v>
      </c>
      <c r="N31" s="110" t="e">
        <f>星期四78节!#REF!</f>
        <v>#REF!</v>
      </c>
    </row>
    <row r="32" s="111" customFormat="1" ht="30" customHeight="1" spans="1:14">
      <c r="A32" s="124" t="s">
        <v>605</v>
      </c>
      <c r="B32" s="125"/>
      <c r="C32" s="135"/>
      <c r="D32" s="127"/>
      <c r="E32" s="132"/>
      <c r="F32" s="132"/>
      <c r="G32" s="132"/>
      <c r="H32" s="130"/>
      <c r="I32" s="132"/>
      <c r="J32" s="132"/>
      <c r="K32" s="132"/>
      <c r="L32" s="132"/>
      <c r="M32" s="157" t="s">
        <v>595</v>
      </c>
      <c r="N32" s="110" t="e">
        <f>星期四78节!#REF!</f>
        <v>#REF!</v>
      </c>
    </row>
    <row r="33" s="110" customFormat="1" ht="30" customHeight="1" spans="1:14">
      <c r="A33" s="124" t="s">
        <v>606</v>
      </c>
      <c r="B33" s="125"/>
      <c r="C33" s="135"/>
      <c r="D33" s="127"/>
      <c r="E33" s="132"/>
      <c r="F33" s="132"/>
      <c r="G33" s="132"/>
      <c r="H33" s="130"/>
      <c r="I33" s="132"/>
      <c r="J33" s="132"/>
      <c r="K33" s="132"/>
      <c r="L33" s="132"/>
      <c r="M33" s="157" t="s">
        <v>595</v>
      </c>
      <c r="N33" s="110" t="e">
        <f>星期四78节!#REF!</f>
        <v>#REF!</v>
      </c>
    </row>
    <row r="34" s="110" customFormat="1" ht="30" customHeight="1" spans="1:14">
      <c r="A34" s="124" t="s">
        <v>54</v>
      </c>
      <c r="B34" s="125"/>
      <c r="C34" s="135"/>
      <c r="D34" s="127"/>
      <c r="E34" s="125"/>
      <c r="F34" s="125"/>
      <c r="G34" s="125"/>
      <c r="H34" s="130"/>
      <c r="I34" s="125"/>
      <c r="J34" s="125"/>
      <c r="K34" s="125"/>
      <c r="L34" s="125"/>
      <c r="M34" s="157" t="s">
        <v>595</v>
      </c>
      <c r="N34" s="110" t="e">
        <f>星期四78节!#REF!</f>
        <v>#REF!</v>
      </c>
    </row>
    <row r="35" s="110" customFormat="1" ht="30" customHeight="1" spans="1:14">
      <c r="A35" s="124" t="s">
        <v>58</v>
      </c>
      <c r="B35" s="125"/>
      <c r="C35" s="135"/>
      <c r="D35" s="127"/>
      <c r="E35" s="125"/>
      <c r="F35" s="125"/>
      <c r="G35" s="125"/>
      <c r="H35" s="130"/>
      <c r="I35" s="125"/>
      <c r="J35" s="125"/>
      <c r="K35" s="125"/>
      <c r="L35" s="125"/>
      <c r="M35" s="149" t="s">
        <v>607</v>
      </c>
      <c r="N35" s="110" t="e">
        <f>星期四78节!#REF!</f>
        <v>#REF!</v>
      </c>
    </row>
    <row r="36" s="110" customFormat="1" ht="30" customHeight="1" spans="1:14">
      <c r="A36" s="124" t="s">
        <v>62</v>
      </c>
      <c r="B36" s="125"/>
      <c r="C36" s="135"/>
      <c r="D36" s="127"/>
      <c r="E36" s="125"/>
      <c r="F36" s="125"/>
      <c r="G36" s="125"/>
      <c r="H36" s="130"/>
      <c r="I36" s="125"/>
      <c r="J36" s="125"/>
      <c r="K36" s="125"/>
      <c r="L36" s="125"/>
      <c r="M36" s="149" t="s">
        <v>607</v>
      </c>
      <c r="N36" s="110" t="e">
        <f>星期四78节!#REF!</f>
        <v>#REF!</v>
      </c>
    </row>
    <row r="37" s="110" customFormat="1" ht="30" customHeight="1" spans="1:14">
      <c r="A37" s="124" t="s">
        <v>66</v>
      </c>
      <c r="B37" s="125"/>
      <c r="C37" s="135"/>
      <c r="D37" s="127"/>
      <c r="E37" s="125"/>
      <c r="F37" s="125"/>
      <c r="G37" s="125"/>
      <c r="H37" s="130"/>
      <c r="I37" s="125"/>
      <c r="J37" s="125"/>
      <c r="K37" s="125"/>
      <c r="L37" s="125"/>
      <c r="M37" s="149" t="s">
        <v>607</v>
      </c>
      <c r="N37" s="110" t="e">
        <f>星期四78节!#REF!</f>
        <v>#REF!</v>
      </c>
    </row>
    <row r="38" s="110" customFormat="1" ht="30" customHeight="1" spans="1:14">
      <c r="A38" s="124" t="s">
        <v>70</v>
      </c>
      <c r="B38" s="125"/>
      <c r="C38" s="135"/>
      <c r="D38" s="127"/>
      <c r="E38" s="125"/>
      <c r="F38" s="125"/>
      <c r="G38" s="125"/>
      <c r="H38" s="130"/>
      <c r="I38" s="125"/>
      <c r="J38" s="125"/>
      <c r="K38" s="125"/>
      <c r="L38" s="125"/>
      <c r="M38" s="149" t="s">
        <v>607</v>
      </c>
      <c r="N38" s="110" t="e">
        <f>星期四78节!#REF!</f>
        <v>#REF!</v>
      </c>
    </row>
    <row r="39" s="110" customFormat="1" ht="30" customHeight="1" spans="1:14">
      <c r="A39" s="124" t="s">
        <v>177</v>
      </c>
      <c r="B39" s="125"/>
      <c r="C39" s="135"/>
      <c r="D39" s="127"/>
      <c r="E39" s="125"/>
      <c r="F39" s="125"/>
      <c r="G39" s="125"/>
      <c r="H39" s="130"/>
      <c r="I39" s="125"/>
      <c r="J39" s="125"/>
      <c r="K39" s="125"/>
      <c r="L39" s="125"/>
      <c r="M39" s="149" t="s">
        <v>607</v>
      </c>
      <c r="N39" s="110" t="e">
        <f>星期四78节!#REF!</f>
        <v>#REF!</v>
      </c>
    </row>
    <row r="40" s="110" customFormat="1" ht="30" customHeight="1" spans="1:14">
      <c r="A40" s="124" t="s">
        <v>181</v>
      </c>
      <c r="B40" s="125"/>
      <c r="C40" s="135"/>
      <c r="D40" s="127"/>
      <c r="E40" s="125"/>
      <c r="F40" s="125"/>
      <c r="G40" s="125"/>
      <c r="H40" s="130"/>
      <c r="I40" s="125"/>
      <c r="J40" s="125"/>
      <c r="K40" s="125"/>
      <c r="L40" s="125"/>
      <c r="M40" s="149" t="s">
        <v>607</v>
      </c>
      <c r="N40" s="110" t="e">
        <f>星期四78节!#REF!</f>
        <v>#REF!</v>
      </c>
    </row>
    <row r="41" s="110" customFormat="1" ht="30" customHeight="1" spans="1:14">
      <c r="A41" s="124" t="s">
        <v>450</v>
      </c>
      <c r="B41" s="125"/>
      <c r="C41" s="135"/>
      <c r="D41" s="127"/>
      <c r="E41" s="125"/>
      <c r="F41" s="125"/>
      <c r="G41" s="125"/>
      <c r="H41" s="130"/>
      <c r="I41" s="125"/>
      <c r="J41" s="125"/>
      <c r="K41" s="125"/>
      <c r="L41" s="125"/>
      <c r="M41" s="149" t="s">
        <v>607</v>
      </c>
      <c r="N41" s="110" t="e">
        <f>星期四78节!#REF!</f>
        <v>#REF!</v>
      </c>
    </row>
    <row r="42" s="110" customFormat="1" ht="30" customHeight="1" spans="1:14">
      <c r="A42" s="124" t="s">
        <v>184</v>
      </c>
      <c r="B42" s="125"/>
      <c r="C42" s="135"/>
      <c r="D42" s="127"/>
      <c r="E42" s="125"/>
      <c r="F42" s="125"/>
      <c r="G42" s="125"/>
      <c r="H42" s="130"/>
      <c r="I42" s="125"/>
      <c r="J42" s="125"/>
      <c r="K42" s="125"/>
      <c r="L42" s="125"/>
      <c r="M42" s="149" t="s">
        <v>607</v>
      </c>
      <c r="N42" s="110" t="e">
        <f>星期四78节!#REF!</f>
        <v>#REF!</v>
      </c>
    </row>
    <row r="43" s="110" customFormat="1" ht="30" customHeight="1" spans="1:14">
      <c r="A43" s="124" t="s">
        <v>188</v>
      </c>
      <c r="B43" s="125"/>
      <c r="C43" s="135"/>
      <c r="D43" s="127"/>
      <c r="E43" s="125"/>
      <c r="F43" s="125"/>
      <c r="G43" s="125"/>
      <c r="H43" s="130"/>
      <c r="I43" s="125"/>
      <c r="J43" s="125"/>
      <c r="K43" s="125"/>
      <c r="L43" s="125"/>
      <c r="M43" s="149" t="s">
        <v>607</v>
      </c>
      <c r="N43" s="110" t="e">
        <f>星期四78节!#REF!</f>
        <v>#REF!</v>
      </c>
    </row>
    <row r="44" s="110" customFormat="1" ht="30" customHeight="1" spans="1:14">
      <c r="A44" s="124" t="s">
        <v>192</v>
      </c>
      <c r="B44" s="125"/>
      <c r="C44" s="135"/>
      <c r="D44" s="127"/>
      <c r="E44" s="125"/>
      <c r="F44" s="125"/>
      <c r="G44" s="125"/>
      <c r="H44" s="130"/>
      <c r="I44" s="125"/>
      <c r="J44" s="125"/>
      <c r="K44" s="125"/>
      <c r="L44" s="125"/>
      <c r="M44" s="149" t="s">
        <v>607</v>
      </c>
      <c r="N44" s="110" t="e">
        <f>星期四78节!#REF!</f>
        <v>#REF!</v>
      </c>
    </row>
    <row r="45" s="110" customFormat="1" ht="30" customHeight="1" spans="1:14">
      <c r="A45" s="124" t="s">
        <v>608</v>
      </c>
      <c r="B45" s="125"/>
      <c r="C45" s="135"/>
      <c r="D45" s="127"/>
      <c r="E45" s="132"/>
      <c r="F45" s="132"/>
      <c r="G45" s="132"/>
      <c r="H45" s="130"/>
      <c r="I45" s="132"/>
      <c r="J45" s="132"/>
      <c r="K45" s="132"/>
      <c r="L45" s="132"/>
      <c r="M45" s="149" t="s">
        <v>607</v>
      </c>
      <c r="N45" s="110" t="e">
        <f>星期四78节!#REF!</f>
        <v>#REF!</v>
      </c>
    </row>
    <row r="46" s="110" customFormat="1" ht="30" customHeight="1" spans="1:14">
      <c r="A46" s="124" t="s">
        <v>283</v>
      </c>
      <c r="B46" s="125"/>
      <c r="C46" s="135"/>
      <c r="D46" s="127"/>
      <c r="E46" s="132"/>
      <c r="F46" s="132"/>
      <c r="G46" s="132"/>
      <c r="H46" s="130"/>
      <c r="I46" s="132"/>
      <c r="J46" s="132"/>
      <c r="K46" s="132"/>
      <c r="L46" s="132"/>
      <c r="M46" s="149" t="s">
        <v>607</v>
      </c>
      <c r="N46" s="110" t="e">
        <f>星期四78节!#REF!</f>
        <v>#REF!</v>
      </c>
    </row>
    <row r="47" s="110" customFormat="1" ht="30" customHeight="1" spans="1:14">
      <c r="A47" s="124" t="s">
        <v>287</v>
      </c>
      <c r="B47" s="125"/>
      <c r="C47" s="135"/>
      <c r="D47" s="127"/>
      <c r="E47" s="132"/>
      <c r="F47" s="132"/>
      <c r="G47" s="132"/>
      <c r="H47" s="130"/>
      <c r="I47" s="132"/>
      <c r="J47" s="132"/>
      <c r="K47" s="132"/>
      <c r="L47" s="132"/>
      <c r="M47" s="149" t="s">
        <v>607</v>
      </c>
      <c r="N47" s="110" t="e">
        <f>星期四78节!#REF!</f>
        <v>#REF!</v>
      </c>
    </row>
    <row r="48" s="110" customFormat="1" ht="30" customHeight="1" spans="1:14">
      <c r="A48" s="124" t="s">
        <v>609</v>
      </c>
      <c r="B48" s="125"/>
      <c r="C48" s="135"/>
      <c r="D48" s="127"/>
      <c r="E48" s="132"/>
      <c r="F48" s="132"/>
      <c r="G48" s="132"/>
      <c r="H48" s="130"/>
      <c r="I48" s="132"/>
      <c r="J48" s="132"/>
      <c r="K48" s="132"/>
      <c r="L48" s="132"/>
      <c r="M48" s="149" t="s">
        <v>607</v>
      </c>
      <c r="N48" s="110" t="e">
        <f>星期四78节!#REF!</f>
        <v>#REF!</v>
      </c>
    </row>
    <row r="49" s="110" customFormat="1" ht="30" customHeight="1" spans="1:14">
      <c r="A49" s="124" t="s">
        <v>291</v>
      </c>
      <c r="B49" s="125"/>
      <c r="C49" s="135"/>
      <c r="D49" s="127"/>
      <c r="E49" s="132"/>
      <c r="F49" s="132"/>
      <c r="G49" s="132"/>
      <c r="H49" s="130"/>
      <c r="I49" s="132"/>
      <c r="J49" s="132"/>
      <c r="K49" s="132"/>
      <c r="L49" s="132"/>
      <c r="M49" s="40" t="s">
        <v>610</v>
      </c>
      <c r="N49" s="110" t="e">
        <f>星期四78节!#REF!</f>
        <v>#REF!</v>
      </c>
    </row>
    <row r="50" s="110" customFormat="1" ht="30" customHeight="1" spans="1:14">
      <c r="A50" s="124" t="s">
        <v>611</v>
      </c>
      <c r="B50" s="125"/>
      <c r="C50" s="135"/>
      <c r="D50" s="127"/>
      <c r="E50" s="132"/>
      <c r="F50" s="132"/>
      <c r="G50" s="132"/>
      <c r="H50" s="130"/>
      <c r="I50" s="132"/>
      <c r="J50" s="132"/>
      <c r="K50" s="132"/>
      <c r="L50" s="132"/>
      <c r="M50" s="40" t="s">
        <v>610</v>
      </c>
      <c r="N50" s="110" t="e">
        <f>星期四78节!#REF!</f>
        <v>#REF!</v>
      </c>
    </row>
    <row r="51" s="110" customFormat="1" ht="30" customHeight="1" spans="1:14">
      <c r="A51" s="124" t="s">
        <v>612</v>
      </c>
      <c r="B51" s="125"/>
      <c r="C51" s="135"/>
      <c r="D51" s="127"/>
      <c r="E51" s="132"/>
      <c r="F51" s="132"/>
      <c r="G51" s="132"/>
      <c r="H51" s="130"/>
      <c r="I51" s="132"/>
      <c r="J51" s="132"/>
      <c r="K51" s="132"/>
      <c r="L51" s="132"/>
      <c r="M51" s="40" t="s">
        <v>610</v>
      </c>
      <c r="N51" s="110" t="e">
        <f>星期四78节!#REF!</f>
        <v>#REF!</v>
      </c>
    </row>
    <row r="52" s="110" customFormat="1" ht="30" customHeight="1" spans="1:14">
      <c r="A52" s="124" t="s">
        <v>613</v>
      </c>
      <c r="B52" s="125"/>
      <c r="C52" s="135"/>
      <c r="D52" s="127"/>
      <c r="E52" s="125"/>
      <c r="F52" s="125"/>
      <c r="G52" s="125"/>
      <c r="H52" s="130"/>
      <c r="I52" s="125"/>
      <c r="J52" s="125"/>
      <c r="K52" s="125"/>
      <c r="L52" s="125"/>
      <c r="M52" s="40" t="s">
        <v>610</v>
      </c>
      <c r="N52" s="110" t="e">
        <f>星期四78节!#REF!</f>
        <v>#REF!</v>
      </c>
    </row>
    <row r="53" s="110" customFormat="1" ht="30" customHeight="1" spans="1:14">
      <c r="A53" s="124" t="s">
        <v>385</v>
      </c>
      <c r="B53" s="125"/>
      <c r="C53" s="135"/>
      <c r="D53" s="127"/>
      <c r="E53" s="125"/>
      <c r="F53" s="125"/>
      <c r="G53" s="125"/>
      <c r="H53" s="130"/>
      <c r="I53" s="125"/>
      <c r="J53" s="125"/>
      <c r="K53" s="125"/>
      <c r="L53" s="125"/>
      <c r="M53" s="40" t="s">
        <v>610</v>
      </c>
      <c r="N53" s="110" t="e">
        <f>星期四78节!#REF!</f>
        <v>#REF!</v>
      </c>
    </row>
    <row r="54" s="110" customFormat="1" ht="30" customHeight="1" spans="1:14">
      <c r="A54" s="124" t="s">
        <v>388</v>
      </c>
      <c r="B54" s="125"/>
      <c r="C54" s="135"/>
      <c r="D54" s="127"/>
      <c r="E54" s="125"/>
      <c r="F54" s="125"/>
      <c r="G54" s="125"/>
      <c r="H54" s="130"/>
      <c r="I54" s="125"/>
      <c r="J54" s="125"/>
      <c r="K54" s="125"/>
      <c r="L54" s="125"/>
      <c r="M54" s="40" t="s">
        <v>610</v>
      </c>
      <c r="N54" s="110" t="e">
        <f>星期四78节!#REF!</f>
        <v>#REF!</v>
      </c>
    </row>
    <row r="55" s="110" customFormat="1" ht="30" customHeight="1" spans="1:14">
      <c r="A55" s="124" t="s">
        <v>74</v>
      </c>
      <c r="B55" s="125"/>
      <c r="C55" s="135"/>
      <c r="D55" s="127"/>
      <c r="E55" s="125"/>
      <c r="F55" s="125"/>
      <c r="G55" s="125"/>
      <c r="H55" s="130"/>
      <c r="I55" s="125"/>
      <c r="J55" s="125"/>
      <c r="K55" s="125"/>
      <c r="L55" s="125"/>
      <c r="M55" s="40" t="s">
        <v>610</v>
      </c>
      <c r="N55" s="110" t="e">
        <f>星期四78节!#REF!</f>
        <v>#REF!</v>
      </c>
    </row>
    <row r="56" s="110" customFormat="1" ht="30" customHeight="1" spans="1:14">
      <c r="A56" s="124" t="s">
        <v>392</v>
      </c>
      <c r="B56" s="125"/>
      <c r="C56" s="135"/>
      <c r="D56" s="127"/>
      <c r="E56" s="125"/>
      <c r="F56" s="125"/>
      <c r="G56" s="125"/>
      <c r="H56" s="130"/>
      <c r="I56" s="125"/>
      <c r="J56" s="125"/>
      <c r="K56" s="125"/>
      <c r="L56" s="125"/>
      <c r="M56" s="40" t="s">
        <v>610</v>
      </c>
      <c r="N56" s="110" t="e">
        <f>星期四78节!#REF!</f>
        <v>#REF!</v>
      </c>
    </row>
    <row r="57" s="110" customFormat="1" ht="30" customHeight="1" spans="1:14">
      <c r="A57" s="124" t="s">
        <v>78</v>
      </c>
      <c r="B57" s="125"/>
      <c r="C57" s="135"/>
      <c r="D57" s="127"/>
      <c r="E57" s="125"/>
      <c r="F57" s="125"/>
      <c r="G57" s="125"/>
      <c r="H57" s="130"/>
      <c r="I57" s="125"/>
      <c r="J57" s="125"/>
      <c r="K57" s="125"/>
      <c r="L57" s="125"/>
      <c r="M57" s="40" t="s">
        <v>610</v>
      </c>
      <c r="N57" s="110" t="e">
        <f>星期四78节!#REF!</f>
        <v>#REF!</v>
      </c>
    </row>
    <row r="58" s="110" customFormat="1" ht="30" customHeight="1" spans="1:14">
      <c r="A58" s="124" t="s">
        <v>82</v>
      </c>
      <c r="B58" s="125"/>
      <c r="C58" s="135"/>
      <c r="D58" s="127"/>
      <c r="E58" s="125"/>
      <c r="F58" s="125"/>
      <c r="G58" s="125"/>
      <c r="H58" s="130"/>
      <c r="I58" s="125"/>
      <c r="J58" s="125"/>
      <c r="K58" s="125"/>
      <c r="L58" s="125"/>
      <c r="M58" s="40" t="s">
        <v>610</v>
      </c>
      <c r="N58" s="110" t="e">
        <f>星期四78节!#REF!</f>
        <v>#REF!</v>
      </c>
    </row>
    <row r="59" s="110" customFormat="1" ht="30" customHeight="1" spans="1:14">
      <c r="A59" s="124" t="s">
        <v>197</v>
      </c>
      <c r="B59" s="125"/>
      <c r="C59" s="135"/>
      <c r="D59" s="127"/>
      <c r="E59" s="125"/>
      <c r="F59" s="125"/>
      <c r="G59" s="125"/>
      <c r="H59" s="130"/>
      <c r="I59" s="125"/>
      <c r="J59" s="125"/>
      <c r="K59" s="125"/>
      <c r="L59" s="125"/>
      <c r="M59" s="40" t="s">
        <v>610</v>
      </c>
      <c r="N59" s="110" t="e">
        <f>星期四78节!#REF!</f>
        <v>#REF!</v>
      </c>
    </row>
    <row r="60" s="110" customFormat="1" ht="30" customHeight="1" spans="1:14">
      <c r="A60" s="124" t="s">
        <v>201</v>
      </c>
      <c r="B60" s="125"/>
      <c r="C60" s="135"/>
      <c r="D60" s="127"/>
      <c r="E60" s="125"/>
      <c r="F60" s="125"/>
      <c r="G60" s="125"/>
      <c r="H60" s="130"/>
      <c r="I60" s="125"/>
      <c r="J60" s="125"/>
      <c r="K60" s="125"/>
      <c r="L60" s="125"/>
      <c r="M60" s="40" t="s">
        <v>610</v>
      </c>
      <c r="N60" s="110" t="e">
        <f>星期四78节!#REF!</f>
        <v>#REF!</v>
      </c>
    </row>
    <row r="61" s="110" customFormat="1" ht="30" customHeight="1" spans="1:14">
      <c r="A61" s="124" t="s">
        <v>205</v>
      </c>
      <c r="B61" s="125"/>
      <c r="C61" s="135"/>
      <c r="D61" s="127"/>
      <c r="E61" s="125"/>
      <c r="F61" s="125"/>
      <c r="G61" s="125"/>
      <c r="H61" s="130"/>
      <c r="I61" s="125"/>
      <c r="J61" s="125"/>
      <c r="K61" s="125"/>
      <c r="L61" s="125"/>
      <c r="M61" s="40" t="s">
        <v>610</v>
      </c>
      <c r="N61" s="110" t="e">
        <f>星期四78节!#REF!</f>
        <v>#REF!</v>
      </c>
    </row>
    <row r="62" s="110" customFormat="1" ht="30" customHeight="1" spans="1:14">
      <c r="A62" s="124" t="s">
        <v>209</v>
      </c>
      <c r="B62" s="125"/>
      <c r="C62" s="135"/>
      <c r="D62" s="127"/>
      <c r="E62" s="125"/>
      <c r="F62" s="125"/>
      <c r="G62" s="125"/>
      <c r="H62" s="130"/>
      <c r="I62" s="125"/>
      <c r="J62" s="125"/>
      <c r="K62" s="125"/>
      <c r="L62" s="125"/>
      <c r="M62" s="40" t="s">
        <v>610</v>
      </c>
      <c r="N62" s="110" t="e">
        <f>星期四78节!#REF!</f>
        <v>#REF!</v>
      </c>
    </row>
    <row r="63" s="110" customFormat="1" ht="30" customHeight="1" spans="1:14">
      <c r="A63" s="124" t="s">
        <v>213</v>
      </c>
      <c r="B63" s="125"/>
      <c r="C63" s="135"/>
      <c r="D63" s="127"/>
      <c r="E63" s="125"/>
      <c r="F63" s="125"/>
      <c r="G63" s="125"/>
      <c r="H63" s="130"/>
      <c r="I63" s="125"/>
      <c r="J63" s="125"/>
      <c r="K63" s="125"/>
      <c r="L63" s="125"/>
      <c r="M63" s="40" t="s">
        <v>610</v>
      </c>
      <c r="N63" s="110" t="e">
        <f>星期四78节!#REF!</f>
        <v>#REF!</v>
      </c>
    </row>
    <row r="64" s="110" customFormat="1" ht="30" customHeight="1" spans="1:14">
      <c r="A64" s="124" t="s">
        <v>218</v>
      </c>
      <c r="B64" s="125"/>
      <c r="C64" s="135"/>
      <c r="D64" s="127"/>
      <c r="E64" s="141"/>
      <c r="F64" s="141"/>
      <c r="G64" s="141"/>
      <c r="H64" s="130"/>
      <c r="I64" s="141"/>
      <c r="J64" s="141"/>
      <c r="K64" s="141"/>
      <c r="L64" s="141"/>
      <c r="M64" s="157" t="s">
        <v>614</v>
      </c>
      <c r="N64" s="110" t="e">
        <f>星期四78节!#REF!</f>
        <v>#REF!</v>
      </c>
    </row>
    <row r="65" s="110" customFormat="1" ht="30" customHeight="1" spans="1:14">
      <c r="A65" s="124" t="s">
        <v>222</v>
      </c>
      <c r="B65" s="125"/>
      <c r="C65" s="135"/>
      <c r="D65" s="127"/>
      <c r="E65" s="141"/>
      <c r="F65" s="141"/>
      <c r="G65" s="141"/>
      <c r="H65" s="130"/>
      <c r="I65" s="141"/>
      <c r="J65" s="141"/>
      <c r="K65" s="141"/>
      <c r="L65" s="141"/>
      <c r="M65" s="157" t="s">
        <v>614</v>
      </c>
      <c r="N65" s="110" t="e">
        <f>星期四78节!#REF!</f>
        <v>#REF!</v>
      </c>
    </row>
    <row r="66" s="110" customFormat="1" ht="30" customHeight="1" spans="1:14">
      <c r="A66" s="124" t="s">
        <v>224</v>
      </c>
      <c r="B66" s="125"/>
      <c r="C66" s="135"/>
      <c r="D66" s="127"/>
      <c r="E66" s="141"/>
      <c r="F66" s="141"/>
      <c r="G66" s="141"/>
      <c r="H66" s="130"/>
      <c r="I66" s="141"/>
      <c r="J66" s="141"/>
      <c r="K66" s="141"/>
      <c r="L66" s="141"/>
      <c r="M66" s="157" t="s">
        <v>614</v>
      </c>
      <c r="N66" s="110" t="e">
        <f>星期四78节!#REF!</f>
        <v>#REF!</v>
      </c>
    </row>
    <row r="67" s="110" customFormat="1" ht="30" customHeight="1" spans="1:14">
      <c r="A67" s="124" t="s">
        <v>295</v>
      </c>
      <c r="B67" s="125"/>
      <c r="C67" s="135"/>
      <c r="D67" s="127"/>
      <c r="E67" s="132"/>
      <c r="F67" s="132"/>
      <c r="G67" s="132"/>
      <c r="H67" s="130"/>
      <c r="I67" s="132"/>
      <c r="J67" s="132"/>
      <c r="K67" s="132"/>
      <c r="L67" s="132"/>
      <c r="M67" s="157" t="s">
        <v>614</v>
      </c>
      <c r="N67" s="110" t="e">
        <f>星期四78节!#REF!</f>
        <v>#REF!</v>
      </c>
    </row>
    <row r="68" s="110" customFormat="1" ht="30" customHeight="1" spans="1:14">
      <c r="A68" s="124" t="s">
        <v>615</v>
      </c>
      <c r="B68" s="125"/>
      <c r="C68" s="135"/>
      <c r="D68" s="127"/>
      <c r="E68" s="132"/>
      <c r="F68" s="132"/>
      <c r="G68" s="132"/>
      <c r="H68" s="130"/>
      <c r="I68" s="132"/>
      <c r="J68" s="132"/>
      <c r="K68" s="132"/>
      <c r="L68" s="132"/>
      <c r="M68" s="157" t="s">
        <v>614</v>
      </c>
      <c r="N68" s="110" t="e">
        <f>星期四78节!#REF!</f>
        <v>#REF!</v>
      </c>
    </row>
    <row r="69" s="110" customFormat="1" ht="30" customHeight="1" spans="1:14">
      <c r="A69" s="124" t="s">
        <v>299</v>
      </c>
      <c r="B69" s="125"/>
      <c r="C69" s="135"/>
      <c r="D69" s="127"/>
      <c r="E69" s="132"/>
      <c r="F69" s="132"/>
      <c r="G69" s="132"/>
      <c r="H69" s="130"/>
      <c r="I69" s="132"/>
      <c r="J69" s="132"/>
      <c r="K69" s="132"/>
      <c r="L69" s="132"/>
      <c r="M69" s="157" t="s">
        <v>614</v>
      </c>
      <c r="N69" s="110" t="e">
        <f>星期四78节!#REF!</f>
        <v>#REF!</v>
      </c>
    </row>
    <row r="70" s="110" customFormat="1" ht="30" customHeight="1" spans="1:14">
      <c r="A70" s="124" t="s">
        <v>616</v>
      </c>
      <c r="B70" s="125"/>
      <c r="C70" s="135"/>
      <c r="D70" s="127"/>
      <c r="E70" s="132"/>
      <c r="F70" s="132"/>
      <c r="G70" s="132"/>
      <c r="H70" s="130"/>
      <c r="I70" s="132"/>
      <c r="J70" s="132"/>
      <c r="K70" s="132"/>
      <c r="L70" s="132"/>
      <c r="M70" s="157" t="s">
        <v>614</v>
      </c>
      <c r="N70" s="110" t="e">
        <f>星期四78节!#REF!</f>
        <v>#REF!</v>
      </c>
    </row>
    <row r="71" s="110" customFormat="1" ht="30" customHeight="1" spans="1:14">
      <c r="A71" s="124" t="s">
        <v>617</v>
      </c>
      <c r="B71" s="125"/>
      <c r="C71" s="135"/>
      <c r="D71" s="127"/>
      <c r="E71" s="132"/>
      <c r="F71" s="132"/>
      <c r="G71" s="132"/>
      <c r="H71" s="130"/>
      <c r="I71" s="132"/>
      <c r="J71" s="132"/>
      <c r="K71" s="132"/>
      <c r="L71" s="132"/>
      <c r="M71" s="157" t="s">
        <v>614</v>
      </c>
      <c r="N71" s="110" t="e">
        <f>星期四78节!#REF!</f>
        <v>#REF!</v>
      </c>
    </row>
    <row r="72" s="110" customFormat="1" ht="30" customHeight="1" spans="1:14">
      <c r="A72" s="124" t="s">
        <v>303</v>
      </c>
      <c r="B72" s="125"/>
      <c r="C72" s="135"/>
      <c r="D72" s="127"/>
      <c r="E72" s="132"/>
      <c r="F72" s="132"/>
      <c r="G72" s="132"/>
      <c r="H72" s="130"/>
      <c r="I72" s="132"/>
      <c r="J72" s="132"/>
      <c r="K72" s="132"/>
      <c r="L72" s="132"/>
      <c r="M72" s="157" t="s">
        <v>614</v>
      </c>
      <c r="N72" s="110" t="e">
        <f>星期四78节!#REF!</f>
        <v>#REF!</v>
      </c>
    </row>
    <row r="73" s="110" customFormat="1" ht="30" customHeight="1" spans="1:14">
      <c r="A73" s="124" t="s">
        <v>518</v>
      </c>
      <c r="B73" s="125"/>
      <c r="C73" s="135"/>
      <c r="D73" s="127"/>
      <c r="E73" s="132"/>
      <c r="F73" s="132"/>
      <c r="G73" s="132"/>
      <c r="H73" s="130"/>
      <c r="I73" s="132"/>
      <c r="J73" s="132"/>
      <c r="K73" s="132"/>
      <c r="L73" s="132"/>
      <c r="M73" s="157" t="s">
        <v>614</v>
      </c>
      <c r="N73" s="110" t="e">
        <f>星期四78节!#REF!</f>
        <v>#REF!</v>
      </c>
    </row>
    <row r="74" s="110" customFormat="1" ht="30" customHeight="1" spans="1:14">
      <c r="A74" s="124" t="s">
        <v>307</v>
      </c>
      <c r="B74" s="125"/>
      <c r="C74" s="135"/>
      <c r="D74" s="127"/>
      <c r="E74" s="132"/>
      <c r="F74" s="132"/>
      <c r="G74" s="132"/>
      <c r="H74" s="130"/>
      <c r="I74" s="132"/>
      <c r="J74" s="132"/>
      <c r="K74" s="132"/>
      <c r="L74" s="132"/>
      <c r="M74" s="157" t="s">
        <v>614</v>
      </c>
      <c r="N74" s="110" t="e">
        <f>星期四78节!#REF!</f>
        <v>#REF!</v>
      </c>
    </row>
    <row r="75" s="110" customFormat="1" ht="30" customHeight="1" spans="1:14">
      <c r="A75" s="124" t="s">
        <v>311</v>
      </c>
      <c r="B75" s="125"/>
      <c r="C75" s="135"/>
      <c r="D75" s="127"/>
      <c r="E75" s="132"/>
      <c r="F75" s="132"/>
      <c r="G75" s="132"/>
      <c r="H75" s="130"/>
      <c r="I75" s="132"/>
      <c r="J75" s="132"/>
      <c r="K75" s="132"/>
      <c r="L75" s="132"/>
      <c r="M75" s="157" t="s">
        <v>614</v>
      </c>
      <c r="N75" s="110" t="e">
        <f>星期四78节!#REF!</f>
        <v>#REF!</v>
      </c>
    </row>
    <row r="76" s="110" customFormat="1" ht="30" customHeight="1" spans="1:14">
      <c r="A76" s="124" t="s">
        <v>315</v>
      </c>
      <c r="B76" s="125"/>
      <c r="C76" s="135"/>
      <c r="D76" s="127"/>
      <c r="E76" s="132"/>
      <c r="F76" s="132"/>
      <c r="G76" s="132"/>
      <c r="H76" s="130"/>
      <c r="I76" s="132"/>
      <c r="J76" s="132"/>
      <c r="K76" s="132"/>
      <c r="L76" s="132"/>
      <c r="M76" s="157" t="s">
        <v>614</v>
      </c>
      <c r="N76" s="110" t="e">
        <f>星期四78节!#REF!</f>
        <v>#REF!</v>
      </c>
    </row>
    <row r="77" s="110" customFormat="1" ht="30" customHeight="1" spans="1:14">
      <c r="A77" s="124" t="s">
        <v>319</v>
      </c>
      <c r="B77" s="125"/>
      <c r="C77" s="135"/>
      <c r="D77" s="127"/>
      <c r="E77" s="132"/>
      <c r="F77" s="132"/>
      <c r="G77" s="132"/>
      <c r="H77" s="130"/>
      <c r="I77" s="132"/>
      <c r="J77" s="132"/>
      <c r="K77" s="132"/>
      <c r="L77" s="132"/>
      <c r="M77" s="157" t="s">
        <v>614</v>
      </c>
      <c r="N77" s="110" t="e">
        <f>星期四78节!#REF!</f>
        <v>#REF!</v>
      </c>
    </row>
    <row r="78" s="111" customFormat="1" ht="30" customHeight="1" spans="1:14">
      <c r="A78" s="124" t="s">
        <v>323</v>
      </c>
      <c r="B78" s="125"/>
      <c r="C78" s="135"/>
      <c r="D78" s="127"/>
      <c r="E78" s="132"/>
      <c r="F78" s="132"/>
      <c r="G78" s="132"/>
      <c r="H78" s="130"/>
      <c r="I78" s="132"/>
      <c r="J78" s="132"/>
      <c r="K78" s="132"/>
      <c r="L78" s="132"/>
      <c r="M78" s="157" t="s">
        <v>614</v>
      </c>
      <c r="N78" s="110" t="e">
        <f>星期四78节!#REF!</f>
        <v>#REF!</v>
      </c>
    </row>
    <row r="79" s="111" customFormat="1" ht="30" customHeight="1" spans="1:14">
      <c r="A79" s="124" t="s">
        <v>86</v>
      </c>
      <c r="B79" s="125"/>
      <c r="C79" s="135"/>
      <c r="D79" s="127"/>
      <c r="E79" s="125"/>
      <c r="F79" s="125"/>
      <c r="G79" s="125"/>
      <c r="H79" s="130"/>
      <c r="I79" s="125"/>
      <c r="J79" s="125"/>
      <c r="K79" s="125"/>
      <c r="L79" s="125"/>
      <c r="M79" s="149" t="s">
        <v>618</v>
      </c>
      <c r="N79" s="110" t="e">
        <f>星期四78节!#REF!</f>
        <v>#REF!</v>
      </c>
    </row>
    <row r="80" s="111" customFormat="1" ht="30" customHeight="1" spans="1:14">
      <c r="A80" s="124" t="s">
        <v>90</v>
      </c>
      <c r="B80" s="125"/>
      <c r="C80" s="135"/>
      <c r="D80" s="127"/>
      <c r="E80" s="125"/>
      <c r="F80" s="125"/>
      <c r="G80" s="125"/>
      <c r="H80" s="130"/>
      <c r="I80" s="125"/>
      <c r="J80" s="125"/>
      <c r="K80" s="125"/>
      <c r="L80" s="125"/>
      <c r="M80" s="149" t="s">
        <v>618</v>
      </c>
      <c r="N80" s="110" t="e">
        <f>星期四78节!#REF!</f>
        <v>#REF!</v>
      </c>
    </row>
    <row r="81" s="111" customFormat="1" ht="30" customHeight="1" spans="1:14">
      <c r="A81" s="124" t="s">
        <v>93</v>
      </c>
      <c r="B81" s="125"/>
      <c r="C81" s="135"/>
      <c r="D81" s="127"/>
      <c r="E81" s="125"/>
      <c r="F81" s="125"/>
      <c r="G81" s="125"/>
      <c r="H81" s="130"/>
      <c r="I81" s="125"/>
      <c r="J81" s="125"/>
      <c r="K81" s="125"/>
      <c r="L81" s="125"/>
      <c r="M81" s="149" t="s">
        <v>618</v>
      </c>
      <c r="N81" s="110" t="e">
        <f>星期四78节!#REF!</f>
        <v>#REF!</v>
      </c>
    </row>
    <row r="82" s="111" customFormat="1" ht="30" customHeight="1" spans="1:14">
      <c r="A82" s="124" t="s">
        <v>97</v>
      </c>
      <c r="B82" s="125"/>
      <c r="C82" s="135"/>
      <c r="D82" s="127"/>
      <c r="E82" s="125"/>
      <c r="F82" s="125"/>
      <c r="G82" s="125"/>
      <c r="H82" s="130"/>
      <c r="I82" s="125"/>
      <c r="J82" s="125"/>
      <c r="K82" s="125"/>
      <c r="L82" s="125"/>
      <c r="M82" s="149" t="s">
        <v>618</v>
      </c>
      <c r="N82" s="110" t="e">
        <f>星期四78节!#REF!</f>
        <v>#REF!</v>
      </c>
    </row>
    <row r="83" s="111" customFormat="1" ht="30" customHeight="1" spans="1:14">
      <c r="A83" s="124" t="s">
        <v>404</v>
      </c>
      <c r="B83" s="125"/>
      <c r="C83" s="135"/>
      <c r="D83" s="127"/>
      <c r="E83" s="125"/>
      <c r="F83" s="125"/>
      <c r="G83" s="125"/>
      <c r="H83" s="130"/>
      <c r="I83" s="125"/>
      <c r="J83" s="125"/>
      <c r="K83" s="125"/>
      <c r="L83" s="125"/>
      <c r="M83" s="149" t="s">
        <v>618</v>
      </c>
      <c r="N83" s="110" t="e">
        <f>星期四78节!#REF!</f>
        <v>#REF!</v>
      </c>
    </row>
    <row r="84" s="111" customFormat="1" ht="30" customHeight="1" spans="1:14">
      <c r="A84" s="124" t="s">
        <v>619</v>
      </c>
      <c r="B84" s="125"/>
      <c r="C84" s="135"/>
      <c r="D84" s="127"/>
      <c r="E84" s="132"/>
      <c r="F84" s="132"/>
      <c r="G84" s="132"/>
      <c r="H84" s="130"/>
      <c r="I84" s="132"/>
      <c r="J84" s="132"/>
      <c r="K84" s="132"/>
      <c r="L84" s="132"/>
      <c r="M84" s="149" t="s">
        <v>618</v>
      </c>
      <c r="N84" s="110" t="e">
        <f>星期四78节!#REF!</f>
        <v>#REF!</v>
      </c>
    </row>
    <row r="85" s="111" customFormat="1" ht="30" customHeight="1" spans="1:14">
      <c r="A85" s="124" t="s">
        <v>228</v>
      </c>
      <c r="B85" s="125"/>
      <c r="C85" s="135"/>
      <c r="D85" s="127"/>
      <c r="E85" s="141"/>
      <c r="F85" s="141"/>
      <c r="G85" s="141"/>
      <c r="H85" s="130"/>
      <c r="I85" s="141"/>
      <c r="J85" s="141"/>
      <c r="K85" s="141"/>
      <c r="L85" s="141"/>
      <c r="M85" s="149" t="s">
        <v>618</v>
      </c>
      <c r="N85" s="110" t="e">
        <f>星期四78节!#REF!</f>
        <v>#REF!</v>
      </c>
    </row>
    <row r="86" ht="30" customHeight="1" spans="1:14">
      <c r="A86" s="124" t="s">
        <v>232</v>
      </c>
      <c r="B86" s="125"/>
      <c r="C86" s="135"/>
      <c r="D86" s="127"/>
      <c r="E86" s="141"/>
      <c r="F86" s="141"/>
      <c r="G86" s="141"/>
      <c r="H86" s="130"/>
      <c r="I86" s="141"/>
      <c r="J86" s="141"/>
      <c r="K86" s="141"/>
      <c r="L86" s="141"/>
      <c r="M86" s="149" t="s">
        <v>618</v>
      </c>
      <c r="N86" s="110" t="e">
        <f>星期四78节!#REF!</f>
        <v>#REF!</v>
      </c>
    </row>
    <row r="87" ht="30" customHeight="1" spans="1:14">
      <c r="A87" s="124" t="s">
        <v>236</v>
      </c>
      <c r="B87" s="125"/>
      <c r="C87" s="135"/>
      <c r="D87" s="127"/>
      <c r="E87" s="141"/>
      <c r="F87" s="141"/>
      <c r="G87" s="141"/>
      <c r="H87" s="130"/>
      <c r="I87" s="141"/>
      <c r="J87" s="141"/>
      <c r="K87" s="141"/>
      <c r="L87" s="141"/>
      <c r="M87" s="149" t="s">
        <v>618</v>
      </c>
      <c r="N87" s="110" t="e">
        <f>星期四78节!#REF!</f>
        <v>#REF!</v>
      </c>
    </row>
    <row r="88" ht="30" customHeight="1" spans="1:14">
      <c r="A88" s="124" t="s">
        <v>240</v>
      </c>
      <c r="B88" s="125"/>
      <c r="C88" s="135"/>
      <c r="D88" s="127"/>
      <c r="E88" s="141"/>
      <c r="F88" s="141"/>
      <c r="G88" s="141"/>
      <c r="H88" s="130"/>
      <c r="I88" s="141"/>
      <c r="J88" s="141"/>
      <c r="K88" s="141"/>
      <c r="L88" s="141"/>
      <c r="M88" s="149" t="s">
        <v>618</v>
      </c>
      <c r="N88" s="110" t="e">
        <f>星期四78节!#REF!</f>
        <v>#REF!</v>
      </c>
    </row>
    <row r="89" ht="30" customHeight="1" spans="1:14">
      <c r="A89" s="124" t="s">
        <v>244</v>
      </c>
      <c r="B89" s="125"/>
      <c r="C89" s="135"/>
      <c r="D89" s="127"/>
      <c r="E89" s="141"/>
      <c r="F89" s="141"/>
      <c r="G89" s="141"/>
      <c r="H89" s="130"/>
      <c r="I89" s="141"/>
      <c r="J89" s="141"/>
      <c r="K89" s="141"/>
      <c r="L89" s="141"/>
      <c r="M89" s="149" t="s">
        <v>618</v>
      </c>
      <c r="N89" s="110" t="e">
        <f>星期四78节!#REF!</f>
        <v>#REF!</v>
      </c>
    </row>
    <row r="90" ht="30" customHeight="1" spans="1:14">
      <c r="A90" s="124" t="s">
        <v>478</v>
      </c>
      <c r="B90" s="125"/>
      <c r="C90" s="135"/>
      <c r="D90" s="127"/>
      <c r="E90" s="141"/>
      <c r="F90" s="141"/>
      <c r="G90" s="141"/>
      <c r="H90" s="130"/>
      <c r="I90" s="141"/>
      <c r="J90" s="141"/>
      <c r="K90" s="141"/>
      <c r="L90" s="141"/>
      <c r="M90" s="149" t="s">
        <v>618</v>
      </c>
      <c r="N90" s="110" t="e">
        <f>星期四78节!#REF!</f>
        <v>#REF!</v>
      </c>
    </row>
    <row r="91" ht="30" customHeight="1" spans="1:14">
      <c r="A91" s="124" t="s">
        <v>248</v>
      </c>
      <c r="B91" s="125"/>
      <c r="C91" s="135"/>
      <c r="D91" s="127"/>
      <c r="E91" s="141"/>
      <c r="F91" s="141"/>
      <c r="G91" s="141"/>
      <c r="H91" s="130"/>
      <c r="I91" s="141"/>
      <c r="J91" s="141"/>
      <c r="K91" s="141"/>
      <c r="L91" s="141"/>
      <c r="M91" s="149" t="s">
        <v>618</v>
      </c>
      <c r="N91" s="110" t="e">
        <f>星期四78节!#REF!</f>
        <v>#REF!</v>
      </c>
    </row>
    <row r="92" ht="30" customHeight="1" spans="1:14">
      <c r="A92" s="124" t="s">
        <v>482</v>
      </c>
      <c r="B92" s="125"/>
      <c r="C92" s="135"/>
      <c r="D92" s="127"/>
      <c r="E92" s="141"/>
      <c r="F92" s="141"/>
      <c r="G92" s="141"/>
      <c r="H92" s="130"/>
      <c r="I92" s="141"/>
      <c r="J92" s="141"/>
      <c r="K92" s="141"/>
      <c r="L92" s="141"/>
      <c r="M92" s="149" t="s">
        <v>618</v>
      </c>
      <c r="N92" s="110" t="e">
        <f>星期四78节!#REF!</f>
        <v>#REF!</v>
      </c>
    </row>
    <row r="93" ht="30" customHeight="1" spans="1:14">
      <c r="A93" s="124" t="s">
        <v>527</v>
      </c>
      <c r="B93" s="125"/>
      <c r="C93" s="135"/>
      <c r="D93" s="127"/>
      <c r="E93" s="132"/>
      <c r="F93" s="132"/>
      <c r="G93" s="132"/>
      <c r="H93" s="130"/>
      <c r="I93" s="132"/>
      <c r="J93" s="132"/>
      <c r="K93" s="132"/>
      <c r="L93" s="132"/>
      <c r="M93" s="149" t="s">
        <v>618</v>
      </c>
      <c r="N93" s="110" t="e">
        <f>星期四78节!#REF!</f>
        <v>#REF!</v>
      </c>
    </row>
    <row r="94" ht="30" customHeight="1" spans="1:14">
      <c r="A94" s="124" t="s">
        <v>331</v>
      </c>
      <c r="B94" s="125"/>
      <c r="C94" s="135"/>
      <c r="D94" s="127"/>
      <c r="E94" s="132"/>
      <c r="F94" s="132"/>
      <c r="G94" s="132"/>
      <c r="H94" s="130"/>
      <c r="I94" s="132"/>
      <c r="J94" s="132"/>
      <c r="K94" s="132"/>
      <c r="L94" s="132"/>
      <c r="M94" s="40" t="s">
        <v>620</v>
      </c>
      <c r="N94" s="110" t="e">
        <f>星期四78节!#REF!</f>
        <v>#REF!</v>
      </c>
    </row>
    <row r="95" ht="30" customHeight="1" spans="1:14">
      <c r="A95" s="124" t="s">
        <v>531</v>
      </c>
      <c r="B95" s="125"/>
      <c r="C95" s="135"/>
      <c r="D95" s="127"/>
      <c r="E95" s="132"/>
      <c r="F95" s="132"/>
      <c r="G95" s="132"/>
      <c r="H95" s="130"/>
      <c r="I95" s="132"/>
      <c r="J95" s="132"/>
      <c r="K95" s="132"/>
      <c r="L95" s="132"/>
      <c r="M95" s="40" t="s">
        <v>620</v>
      </c>
      <c r="N95" s="110" t="e">
        <f>星期四78节!#REF!</f>
        <v>#REF!</v>
      </c>
    </row>
    <row r="96" ht="30" customHeight="1" spans="1:14">
      <c r="A96" s="124" t="s">
        <v>533</v>
      </c>
      <c r="B96" s="125"/>
      <c r="C96" s="135"/>
      <c r="D96" s="127"/>
      <c r="E96" s="132"/>
      <c r="F96" s="132"/>
      <c r="G96" s="132"/>
      <c r="H96" s="130"/>
      <c r="I96" s="132"/>
      <c r="J96" s="132"/>
      <c r="K96" s="132"/>
      <c r="L96" s="132"/>
      <c r="M96" s="40" t="s">
        <v>620</v>
      </c>
      <c r="N96" s="110" t="e">
        <f>星期四78节!#REF!</f>
        <v>#REF!</v>
      </c>
    </row>
    <row r="97" ht="30" customHeight="1" spans="1:14">
      <c r="A97" s="124" t="s">
        <v>621</v>
      </c>
      <c r="B97" s="125"/>
      <c r="C97" s="135"/>
      <c r="D97" s="127"/>
      <c r="E97" s="132"/>
      <c r="F97" s="132"/>
      <c r="G97" s="132"/>
      <c r="H97" s="130"/>
      <c r="I97" s="132"/>
      <c r="J97" s="132"/>
      <c r="K97" s="132"/>
      <c r="L97" s="132"/>
      <c r="M97" s="40" t="s">
        <v>620</v>
      </c>
      <c r="N97" s="110" t="e">
        <f>星期四78节!#REF!</f>
        <v>#REF!</v>
      </c>
    </row>
    <row r="98" ht="30" customHeight="1" spans="1:14">
      <c r="A98" s="124" t="s">
        <v>535</v>
      </c>
      <c r="B98" s="125"/>
      <c r="C98" s="135"/>
      <c r="D98" s="127"/>
      <c r="E98" s="132"/>
      <c r="F98" s="132"/>
      <c r="G98" s="132"/>
      <c r="H98" s="130"/>
      <c r="I98" s="132"/>
      <c r="J98" s="132"/>
      <c r="K98" s="132"/>
      <c r="L98" s="132"/>
      <c r="M98" s="40" t="s">
        <v>620</v>
      </c>
      <c r="N98" s="110" t="e">
        <f>星期四78节!#REF!</f>
        <v>#REF!</v>
      </c>
    </row>
    <row r="99" ht="30" customHeight="1" spans="1:14">
      <c r="A99" s="124" t="s">
        <v>622</v>
      </c>
      <c r="B99" s="125"/>
      <c r="C99" s="135"/>
      <c r="D99" s="127"/>
      <c r="E99" s="132"/>
      <c r="F99" s="132"/>
      <c r="G99" s="132"/>
      <c r="H99" s="130"/>
      <c r="I99" s="132"/>
      <c r="J99" s="132"/>
      <c r="K99" s="132"/>
      <c r="L99" s="132"/>
      <c r="M99" s="40" t="s">
        <v>620</v>
      </c>
      <c r="N99" s="110" t="e">
        <f>星期四78节!#REF!</f>
        <v>#REF!</v>
      </c>
    </row>
    <row r="100" ht="30" customHeight="1" spans="1:14">
      <c r="A100" s="124" t="s">
        <v>623</v>
      </c>
      <c r="B100" s="125"/>
      <c r="C100" s="135"/>
      <c r="D100" s="127"/>
      <c r="E100" s="125"/>
      <c r="F100" s="125"/>
      <c r="G100" s="125"/>
      <c r="H100" s="130"/>
      <c r="I100" s="125"/>
      <c r="J100" s="125"/>
      <c r="K100" s="125"/>
      <c r="L100" s="125"/>
      <c r="M100" s="40" t="s">
        <v>620</v>
      </c>
      <c r="N100" s="110" t="e">
        <f>星期四78节!#REF!</f>
        <v>#REF!</v>
      </c>
    </row>
    <row r="101" ht="30" customHeight="1" spans="1:14">
      <c r="A101" s="124" t="s">
        <v>624</v>
      </c>
      <c r="B101" s="125"/>
      <c r="C101" s="135"/>
      <c r="D101" s="127"/>
      <c r="E101" s="125"/>
      <c r="F101" s="125"/>
      <c r="G101" s="125"/>
      <c r="H101" s="130"/>
      <c r="I101" s="125"/>
      <c r="J101" s="125"/>
      <c r="K101" s="125"/>
      <c r="L101" s="125"/>
      <c r="M101" s="40" t="s">
        <v>620</v>
      </c>
      <c r="N101" s="110" t="e">
        <f>星期四78节!#REF!</f>
        <v>#REF!</v>
      </c>
    </row>
    <row r="102" ht="30" customHeight="1" spans="1:14">
      <c r="A102" s="124" t="s">
        <v>100</v>
      </c>
      <c r="B102" s="125"/>
      <c r="C102" s="135"/>
      <c r="D102" s="127"/>
      <c r="E102" s="125"/>
      <c r="F102" s="125"/>
      <c r="G102" s="125"/>
      <c r="H102" s="130"/>
      <c r="I102" s="125"/>
      <c r="J102" s="125"/>
      <c r="K102" s="125"/>
      <c r="L102" s="125"/>
      <c r="M102" s="40" t="s">
        <v>620</v>
      </c>
      <c r="N102" s="110" t="e">
        <f>星期四78节!#REF!</f>
        <v>#REF!</v>
      </c>
    </row>
    <row r="103" ht="30" customHeight="1" spans="1:14">
      <c r="A103" s="124" t="s">
        <v>409</v>
      </c>
      <c r="B103" s="125"/>
      <c r="C103" s="135"/>
      <c r="D103" s="127"/>
      <c r="E103" s="125"/>
      <c r="F103" s="125"/>
      <c r="G103" s="125"/>
      <c r="H103" s="130"/>
      <c r="I103" s="125"/>
      <c r="J103" s="125"/>
      <c r="K103" s="125"/>
      <c r="L103" s="125"/>
      <c r="M103" s="40" t="s">
        <v>620</v>
      </c>
      <c r="N103" s="110" t="e">
        <f>星期四78节!#REF!</f>
        <v>#REF!</v>
      </c>
    </row>
    <row r="104" ht="30" customHeight="1" spans="1:14">
      <c r="A104" s="124" t="s">
        <v>104</v>
      </c>
      <c r="B104" s="125"/>
      <c r="C104" s="135"/>
      <c r="D104" s="127"/>
      <c r="E104" s="125"/>
      <c r="F104" s="125"/>
      <c r="G104" s="125"/>
      <c r="H104" s="130"/>
      <c r="I104" s="125"/>
      <c r="J104" s="125"/>
      <c r="K104" s="125"/>
      <c r="L104" s="125"/>
      <c r="M104" s="40" t="s">
        <v>620</v>
      </c>
      <c r="N104" s="110" t="e">
        <f>星期四78节!#REF!</f>
        <v>#REF!</v>
      </c>
    </row>
    <row r="105" ht="30" customHeight="1" spans="1:14">
      <c r="A105" s="124" t="s">
        <v>108</v>
      </c>
      <c r="B105" s="125"/>
      <c r="C105" s="135"/>
      <c r="D105" s="127"/>
      <c r="E105" s="125"/>
      <c r="F105" s="125"/>
      <c r="G105" s="125"/>
      <c r="H105" s="130"/>
      <c r="I105" s="125"/>
      <c r="J105" s="125"/>
      <c r="K105" s="125"/>
      <c r="L105" s="125"/>
      <c r="M105" s="40" t="s">
        <v>620</v>
      </c>
      <c r="N105" s="110" t="e">
        <f>星期四78节!#REF!</f>
        <v>#REF!</v>
      </c>
    </row>
    <row r="106" ht="30" customHeight="1" spans="1:14">
      <c r="A106" s="124" t="s">
        <v>625</v>
      </c>
      <c r="B106" s="125"/>
      <c r="C106" s="135"/>
      <c r="D106" s="127"/>
      <c r="E106" s="125"/>
      <c r="F106" s="125"/>
      <c r="G106" s="125"/>
      <c r="H106" s="130"/>
      <c r="I106" s="125"/>
      <c r="J106" s="125"/>
      <c r="K106" s="125"/>
      <c r="L106" s="125"/>
      <c r="M106" s="40" t="s">
        <v>620</v>
      </c>
      <c r="N106" s="110" t="e">
        <f>星期四78节!#REF!</f>
        <v>#REF!</v>
      </c>
    </row>
    <row r="107" ht="30" customHeight="1" spans="1:14">
      <c r="A107" s="124" t="s">
        <v>484</v>
      </c>
      <c r="B107" s="125"/>
      <c r="C107" s="135"/>
      <c r="D107" s="127"/>
      <c r="E107" s="125"/>
      <c r="F107" s="125"/>
      <c r="G107" s="125"/>
      <c r="H107" s="130"/>
      <c r="I107" s="125"/>
      <c r="J107" s="125"/>
      <c r="K107" s="125"/>
      <c r="L107" s="125"/>
      <c r="M107" s="40" t="s">
        <v>620</v>
      </c>
      <c r="N107" s="110" t="e">
        <f>星期四78节!#REF!</f>
        <v>#REF!</v>
      </c>
    </row>
    <row r="108" ht="30" customHeight="1" spans="1:14">
      <c r="A108" s="124" t="s">
        <v>252</v>
      </c>
      <c r="B108" s="125"/>
      <c r="C108" s="135"/>
      <c r="D108" s="127"/>
      <c r="E108" s="125"/>
      <c r="F108" s="125"/>
      <c r="G108" s="125"/>
      <c r="H108" s="130"/>
      <c r="I108" s="125"/>
      <c r="J108" s="125"/>
      <c r="K108" s="125"/>
      <c r="L108" s="125"/>
      <c r="M108" s="40" t="s">
        <v>620</v>
      </c>
      <c r="N108" s="110" t="e">
        <f>星期四78节!#REF!</f>
        <v>#REF!</v>
      </c>
    </row>
    <row r="109" ht="30" customHeight="1" spans="1:14">
      <c r="A109" s="124" t="s">
        <v>256</v>
      </c>
      <c r="B109" s="125"/>
      <c r="C109" s="135"/>
      <c r="D109" s="127"/>
      <c r="E109" s="125"/>
      <c r="F109" s="125"/>
      <c r="G109" s="125"/>
      <c r="H109" s="130"/>
      <c r="I109" s="125"/>
      <c r="J109" s="125"/>
      <c r="K109" s="125"/>
      <c r="L109" s="125"/>
      <c r="M109" s="149" t="s">
        <v>626</v>
      </c>
      <c r="N109" s="110" t="e">
        <f>星期四78节!#REF!</f>
        <v>#REF!</v>
      </c>
    </row>
    <row r="110" ht="30" customHeight="1" spans="1:14">
      <c r="A110" s="124" t="s">
        <v>259</v>
      </c>
      <c r="B110" s="125"/>
      <c r="C110" s="135"/>
      <c r="D110" s="127"/>
      <c r="E110" s="125"/>
      <c r="F110" s="125"/>
      <c r="G110" s="125"/>
      <c r="H110" s="130"/>
      <c r="I110" s="125"/>
      <c r="J110" s="125"/>
      <c r="K110" s="125"/>
      <c r="L110" s="125"/>
      <c r="M110" s="149" t="s">
        <v>626</v>
      </c>
      <c r="N110" s="110" t="e">
        <f>星期四78节!#REF!</f>
        <v>#REF!</v>
      </c>
    </row>
    <row r="111" ht="30" customHeight="1" spans="1:14">
      <c r="A111" s="124" t="s">
        <v>263</v>
      </c>
      <c r="B111" s="125"/>
      <c r="C111" s="135"/>
      <c r="D111" s="127"/>
      <c r="E111" s="125"/>
      <c r="F111" s="125"/>
      <c r="G111" s="125"/>
      <c r="H111" s="130"/>
      <c r="I111" s="125"/>
      <c r="J111" s="125"/>
      <c r="K111" s="125"/>
      <c r="L111" s="125"/>
      <c r="M111" s="149" t="s">
        <v>626</v>
      </c>
      <c r="N111" s="110" t="e">
        <f>星期四78节!#REF!</f>
        <v>#REF!</v>
      </c>
    </row>
    <row r="112" ht="30" customHeight="1" spans="1:14">
      <c r="A112" s="124" t="s">
        <v>494</v>
      </c>
      <c r="B112" s="125"/>
      <c r="C112" s="135"/>
      <c r="D112" s="127"/>
      <c r="E112" s="125"/>
      <c r="F112" s="125"/>
      <c r="G112" s="125"/>
      <c r="H112" s="130"/>
      <c r="I112" s="125"/>
      <c r="J112" s="125"/>
      <c r="K112" s="125"/>
      <c r="L112" s="125"/>
      <c r="M112" s="149" t="s">
        <v>626</v>
      </c>
      <c r="N112" s="110" t="e">
        <f>星期四78节!#REF!</f>
        <v>#REF!</v>
      </c>
    </row>
    <row r="113" ht="30" customHeight="1" spans="1:14">
      <c r="A113" s="124" t="s">
        <v>267</v>
      </c>
      <c r="B113" s="125"/>
      <c r="C113" s="135"/>
      <c r="D113" s="127"/>
      <c r="E113" s="125"/>
      <c r="F113" s="125"/>
      <c r="G113" s="125"/>
      <c r="H113" s="130"/>
      <c r="I113" s="125"/>
      <c r="J113" s="125"/>
      <c r="K113" s="125"/>
      <c r="L113" s="125"/>
      <c r="M113" s="149" t="s">
        <v>626</v>
      </c>
      <c r="N113" s="110" t="e">
        <f>星期四78节!#REF!</f>
        <v>#REF!</v>
      </c>
    </row>
    <row r="114" ht="30" customHeight="1" spans="1:14">
      <c r="A114" s="124" t="s">
        <v>271</v>
      </c>
      <c r="B114" s="125"/>
      <c r="C114" s="135"/>
      <c r="D114" s="127"/>
      <c r="E114" s="125"/>
      <c r="F114" s="125"/>
      <c r="G114" s="125"/>
      <c r="H114" s="130"/>
      <c r="I114" s="125"/>
      <c r="J114" s="125"/>
      <c r="K114" s="125"/>
      <c r="L114" s="125"/>
      <c r="M114" s="149" t="s">
        <v>626</v>
      </c>
      <c r="N114" s="110" t="e">
        <f>星期四78节!#REF!</f>
        <v>#REF!</v>
      </c>
    </row>
    <row r="115" ht="30" customHeight="1" spans="1:14">
      <c r="A115" s="124" t="s">
        <v>335</v>
      </c>
      <c r="B115" s="125"/>
      <c r="C115" s="135"/>
      <c r="D115" s="127"/>
      <c r="E115" s="132"/>
      <c r="F115" s="132"/>
      <c r="G115" s="132"/>
      <c r="H115" s="130"/>
      <c r="I115" s="132"/>
      <c r="J115" s="132"/>
      <c r="K115" s="132"/>
      <c r="L115" s="132"/>
      <c r="M115" s="149" t="s">
        <v>626</v>
      </c>
      <c r="N115" s="110" t="e">
        <f>星期四78节!#REF!</f>
        <v>#REF!</v>
      </c>
    </row>
    <row r="116" ht="30" customHeight="1" spans="1:14">
      <c r="A116" s="124" t="s">
        <v>627</v>
      </c>
      <c r="B116" s="125"/>
      <c r="C116" s="135"/>
      <c r="D116" s="127"/>
      <c r="E116" s="132"/>
      <c r="F116" s="132"/>
      <c r="G116" s="132"/>
      <c r="H116" s="130"/>
      <c r="I116" s="132"/>
      <c r="J116" s="132"/>
      <c r="K116" s="132"/>
      <c r="L116" s="132"/>
      <c r="M116" s="149" t="s">
        <v>626</v>
      </c>
      <c r="N116" s="110" t="e">
        <f>星期四78节!#REF!</f>
        <v>#REF!</v>
      </c>
    </row>
    <row r="117" ht="30" customHeight="1" spans="1:14">
      <c r="A117" s="124" t="s">
        <v>628</v>
      </c>
      <c r="B117" s="125"/>
      <c r="C117" s="135"/>
      <c r="D117" s="127"/>
      <c r="E117" s="132"/>
      <c r="F117" s="132"/>
      <c r="G117" s="132"/>
      <c r="H117" s="130"/>
      <c r="I117" s="132"/>
      <c r="J117" s="132"/>
      <c r="K117" s="132"/>
      <c r="L117" s="132"/>
      <c r="M117" s="149" t="s">
        <v>626</v>
      </c>
      <c r="N117" s="110" t="e">
        <f>星期四78节!#REF!</f>
        <v>#REF!</v>
      </c>
    </row>
    <row r="118" ht="30" customHeight="1" spans="1:14">
      <c r="A118" s="124" t="s">
        <v>629</v>
      </c>
      <c r="B118" s="125"/>
      <c r="C118" s="135"/>
      <c r="D118" s="127"/>
      <c r="E118" s="132"/>
      <c r="F118" s="132"/>
      <c r="G118" s="132"/>
      <c r="H118" s="130"/>
      <c r="I118" s="132"/>
      <c r="J118" s="132"/>
      <c r="K118" s="132"/>
      <c r="L118" s="132"/>
      <c r="M118" s="149" t="s">
        <v>626</v>
      </c>
      <c r="N118" s="110" t="e">
        <f>星期四78节!#REF!</f>
        <v>#REF!</v>
      </c>
    </row>
    <row r="119" ht="30" customHeight="1" spans="1:14">
      <c r="A119" s="124" t="s">
        <v>630</v>
      </c>
      <c r="B119" s="125"/>
      <c r="C119" s="135"/>
      <c r="D119" s="127"/>
      <c r="E119" s="132"/>
      <c r="F119" s="132"/>
      <c r="G119" s="132"/>
      <c r="H119" s="130"/>
      <c r="I119" s="132"/>
      <c r="J119" s="132"/>
      <c r="K119" s="132"/>
      <c r="L119" s="132"/>
      <c r="M119" s="149" t="s">
        <v>626</v>
      </c>
      <c r="N119" s="110" t="e">
        <f>星期四78节!#REF!</f>
        <v>#REF!</v>
      </c>
    </row>
    <row r="120" ht="30" customHeight="1" spans="1:14">
      <c r="A120" s="124" t="s">
        <v>631</v>
      </c>
      <c r="B120" s="125"/>
      <c r="C120" s="135"/>
      <c r="D120" s="127"/>
      <c r="E120" s="132"/>
      <c r="F120" s="132"/>
      <c r="G120" s="132"/>
      <c r="H120" s="130"/>
      <c r="I120" s="132"/>
      <c r="J120" s="132"/>
      <c r="K120" s="132"/>
      <c r="L120" s="132"/>
      <c r="M120" s="149" t="s">
        <v>626</v>
      </c>
      <c r="N120" s="110" t="e">
        <f>星期四78节!#REF!</f>
        <v>#REF!</v>
      </c>
    </row>
    <row r="121" ht="30" customHeight="1" spans="1:14">
      <c r="A121" s="124" t="s">
        <v>632</v>
      </c>
      <c r="B121" s="125"/>
      <c r="C121" s="135"/>
      <c r="D121" s="127"/>
      <c r="E121" s="132"/>
      <c r="F121" s="132"/>
      <c r="G121" s="132"/>
      <c r="H121" s="130"/>
      <c r="I121" s="132"/>
      <c r="J121" s="132"/>
      <c r="K121" s="132"/>
      <c r="L121" s="132"/>
      <c r="M121" s="149" t="s">
        <v>626</v>
      </c>
      <c r="N121" s="110" t="e">
        <f>星期四78节!#REF!</f>
        <v>#REF!</v>
      </c>
    </row>
    <row r="122" ht="30" customHeight="1" spans="1:14">
      <c r="A122" s="124" t="s">
        <v>633</v>
      </c>
      <c r="B122" s="125"/>
      <c r="C122" s="135"/>
      <c r="D122" s="127"/>
      <c r="E122" s="132"/>
      <c r="F122" s="132"/>
      <c r="G122" s="132"/>
      <c r="H122" s="130"/>
      <c r="I122" s="132"/>
      <c r="J122" s="132"/>
      <c r="K122" s="132"/>
      <c r="L122" s="132"/>
      <c r="M122" s="149" t="s">
        <v>626</v>
      </c>
      <c r="N122" s="110" t="e">
        <f>星期四78节!#REF!</f>
        <v>#REF!</v>
      </c>
    </row>
    <row r="123" ht="30" customHeight="1" spans="1:14">
      <c r="A123" s="124" t="s">
        <v>634</v>
      </c>
      <c r="B123" s="125"/>
      <c r="C123" s="135"/>
      <c r="D123" s="127"/>
      <c r="E123" s="132"/>
      <c r="F123" s="132"/>
      <c r="G123" s="132"/>
      <c r="H123" s="130"/>
      <c r="I123" s="132"/>
      <c r="J123" s="132"/>
      <c r="K123" s="132"/>
      <c r="L123" s="132"/>
      <c r="M123" s="149" t="s">
        <v>626</v>
      </c>
      <c r="N123" s="110" t="e">
        <f>星期四78节!#REF!</f>
        <v>#REF!</v>
      </c>
    </row>
    <row r="124" ht="30" customHeight="1" spans="1:14">
      <c r="A124" s="124" t="s">
        <v>635</v>
      </c>
      <c r="B124" s="125"/>
      <c r="C124" s="135"/>
      <c r="D124" s="127"/>
      <c r="E124" s="132"/>
      <c r="F124" s="132"/>
      <c r="G124" s="132"/>
      <c r="H124" s="130"/>
      <c r="I124" s="132"/>
      <c r="J124" s="132"/>
      <c r="K124" s="132"/>
      <c r="L124" s="132"/>
      <c r="M124" s="149" t="s">
        <v>636</v>
      </c>
      <c r="N124" s="110" t="e">
        <f>星期四78节!#REF!</f>
        <v>#REF!</v>
      </c>
    </row>
    <row r="125" ht="30" customHeight="1" spans="1:14">
      <c r="A125" s="124" t="s">
        <v>637</v>
      </c>
      <c r="B125" s="125"/>
      <c r="C125" s="135"/>
      <c r="D125" s="127"/>
      <c r="E125" s="132"/>
      <c r="F125" s="132"/>
      <c r="G125" s="132"/>
      <c r="H125" s="130"/>
      <c r="I125" s="132"/>
      <c r="J125" s="132"/>
      <c r="K125" s="132"/>
      <c r="L125" s="132"/>
      <c r="M125" s="149" t="s">
        <v>636</v>
      </c>
      <c r="N125" s="110" t="e">
        <f>星期四78节!#REF!</f>
        <v>#REF!</v>
      </c>
    </row>
    <row r="126" ht="30" customHeight="1" spans="1:14">
      <c r="A126" s="158" t="s">
        <v>638</v>
      </c>
      <c r="B126" s="125"/>
      <c r="C126" s="135"/>
      <c r="D126" s="127"/>
      <c r="E126" s="132"/>
      <c r="F126" s="132"/>
      <c r="G126" s="132"/>
      <c r="H126" s="130"/>
      <c r="I126" s="132"/>
      <c r="J126" s="132"/>
      <c r="K126" s="132"/>
      <c r="L126" s="132"/>
      <c r="M126" s="149" t="s">
        <v>636</v>
      </c>
      <c r="N126" s="110" t="e">
        <f>星期四78节!#REF!</f>
        <v>#REF!</v>
      </c>
    </row>
    <row r="127" ht="30" customHeight="1" spans="1:14">
      <c r="A127" s="124" t="s">
        <v>639</v>
      </c>
      <c r="B127" s="125"/>
      <c r="C127" s="135"/>
      <c r="D127" s="127"/>
      <c r="E127" s="125"/>
      <c r="F127" s="125"/>
      <c r="G127" s="125"/>
      <c r="H127" s="130"/>
      <c r="I127" s="125"/>
      <c r="J127" s="125"/>
      <c r="K127" s="125"/>
      <c r="L127" s="125"/>
      <c r="M127" s="149" t="s">
        <v>636</v>
      </c>
      <c r="N127" s="110" t="e">
        <f>星期四78节!#REF!</f>
        <v>#REF!</v>
      </c>
    </row>
    <row r="128" ht="30" customHeight="1" spans="1:14">
      <c r="A128" s="124" t="s">
        <v>348</v>
      </c>
      <c r="B128" s="125"/>
      <c r="C128" s="135"/>
      <c r="D128" s="127"/>
      <c r="E128" s="125"/>
      <c r="F128" s="125"/>
      <c r="G128" s="125"/>
      <c r="H128" s="130"/>
      <c r="I128" s="125"/>
      <c r="J128" s="125"/>
      <c r="K128" s="125"/>
      <c r="L128" s="125"/>
      <c r="M128" s="149" t="s">
        <v>636</v>
      </c>
      <c r="N128" s="110" t="e">
        <f>星期四78节!#REF!</f>
        <v>#REF!</v>
      </c>
    </row>
    <row r="129" ht="30" customHeight="1" spans="1:14">
      <c r="A129" s="159" t="s">
        <v>352</v>
      </c>
      <c r="B129" s="125"/>
      <c r="C129" s="135"/>
      <c r="D129" s="127"/>
      <c r="E129" s="125"/>
      <c r="F129" s="125"/>
      <c r="G129" s="125"/>
      <c r="H129" s="130"/>
      <c r="I129" s="125"/>
      <c r="J129" s="125"/>
      <c r="K129" s="125"/>
      <c r="L129" s="125"/>
      <c r="M129" s="149" t="s">
        <v>636</v>
      </c>
      <c r="N129" s="110" t="e">
        <f>星期四78节!#REF!</f>
        <v>#REF!</v>
      </c>
    </row>
    <row r="130" ht="30" customHeight="1" spans="1:14">
      <c r="A130" s="124" t="s">
        <v>640</v>
      </c>
      <c r="B130" s="125"/>
      <c r="C130" s="135"/>
      <c r="D130" s="127"/>
      <c r="E130" s="132"/>
      <c r="F130" s="132"/>
      <c r="G130" s="132"/>
      <c r="H130" s="130"/>
      <c r="I130" s="132"/>
      <c r="J130" s="132"/>
      <c r="K130" s="132"/>
      <c r="L130" s="132"/>
      <c r="M130" s="149" t="s">
        <v>636</v>
      </c>
      <c r="N130" s="110" t="e">
        <f>星期四78节!#REF!</f>
        <v>#REF!</v>
      </c>
    </row>
    <row r="131" ht="30" customHeight="1" spans="1:14">
      <c r="A131" s="124" t="s">
        <v>356</v>
      </c>
      <c r="B131" s="125"/>
      <c r="C131" s="135"/>
      <c r="D131" s="127"/>
      <c r="E131" s="132"/>
      <c r="F131" s="132"/>
      <c r="G131" s="132"/>
      <c r="H131" s="130"/>
      <c r="I131" s="132"/>
      <c r="J131" s="132"/>
      <c r="K131" s="132"/>
      <c r="L131" s="132"/>
      <c r="M131" s="149" t="s">
        <v>636</v>
      </c>
      <c r="N131" s="110" t="e">
        <f>星期四78节!#REF!</f>
        <v>#REF!</v>
      </c>
    </row>
    <row r="132" ht="30" customHeight="1" spans="1:14">
      <c r="A132" s="124" t="s">
        <v>641</v>
      </c>
      <c r="B132" s="125"/>
      <c r="C132" s="135"/>
      <c r="D132" s="127"/>
      <c r="E132" s="132"/>
      <c r="F132" s="132"/>
      <c r="G132" s="132"/>
      <c r="H132" s="130"/>
      <c r="I132" s="132"/>
      <c r="J132" s="132"/>
      <c r="K132" s="132"/>
      <c r="L132" s="132"/>
      <c r="M132" s="149" t="s">
        <v>636</v>
      </c>
      <c r="N132" s="110" t="e">
        <f>星期四78节!#REF!</f>
        <v>#REF!</v>
      </c>
    </row>
    <row r="133" ht="30" customHeight="1" spans="1:14">
      <c r="A133" s="124" t="s">
        <v>642</v>
      </c>
      <c r="B133" s="125"/>
      <c r="C133" s="135"/>
      <c r="D133" s="127"/>
      <c r="E133" s="132"/>
      <c r="F133" s="132"/>
      <c r="G133" s="132"/>
      <c r="H133" s="130"/>
      <c r="I133" s="132"/>
      <c r="J133" s="132"/>
      <c r="K133" s="132"/>
      <c r="L133" s="132"/>
      <c r="M133" s="149" t="s">
        <v>636</v>
      </c>
      <c r="N133" s="110" t="e">
        <f>星期四78节!#REF!</f>
        <v>#REF!</v>
      </c>
    </row>
    <row r="134" ht="30" customHeight="1" spans="1:14">
      <c r="A134" s="124" t="s">
        <v>643</v>
      </c>
      <c r="B134" s="125"/>
      <c r="C134" s="135"/>
      <c r="D134" s="127"/>
      <c r="E134" s="132"/>
      <c r="F134" s="132"/>
      <c r="G134" s="132"/>
      <c r="H134" s="130"/>
      <c r="I134" s="132"/>
      <c r="J134" s="132"/>
      <c r="K134" s="132"/>
      <c r="L134" s="132"/>
      <c r="M134" s="149" t="s">
        <v>636</v>
      </c>
      <c r="N134" s="110" t="e">
        <f>星期四78节!#REF!</f>
        <v>#REF!</v>
      </c>
    </row>
    <row r="135" ht="30" customHeight="1" spans="1:14">
      <c r="A135" s="124" t="s">
        <v>644</v>
      </c>
      <c r="B135" s="125"/>
      <c r="C135" s="135"/>
      <c r="D135" s="127"/>
      <c r="E135" s="132"/>
      <c r="F135" s="132"/>
      <c r="G135" s="132"/>
      <c r="H135" s="130"/>
      <c r="I135" s="132"/>
      <c r="J135" s="132"/>
      <c r="K135" s="132"/>
      <c r="L135" s="132"/>
      <c r="M135" s="149" t="s">
        <v>636</v>
      </c>
      <c r="N135" s="110" t="e">
        <f>星期四78节!#REF!</f>
        <v>#REF!</v>
      </c>
    </row>
    <row r="136" spans="1:1">
      <c r="A136" s="112">
        <f>COUNTA(A5:A135)</f>
        <v>131</v>
      </c>
    </row>
  </sheetData>
  <autoFilter ref="A4:M136">
    <extLst/>
  </autoFilter>
  <mergeCells count="9">
    <mergeCell ref="A1:L1"/>
    <mergeCell ref="A2:C2"/>
    <mergeCell ref="I2:J2"/>
    <mergeCell ref="E3:G3"/>
    <mergeCell ref="H3:K3"/>
    <mergeCell ref="A3:A4"/>
    <mergeCell ref="B3:B4"/>
    <mergeCell ref="C3:C4"/>
    <mergeCell ref="D3:D4"/>
  </mergeCells>
  <pageMargins left="0.7" right="0.7" top="0.75" bottom="0.75" header="0.3" footer="0.3"/>
  <pageSetup paperSize="9" scale="85" orientation="landscape" verticalDpi="3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72"/>
  <sheetViews>
    <sheetView workbookViewId="0">
      <selection activeCell="G45" sqref="G45"/>
    </sheetView>
  </sheetViews>
  <sheetFormatPr defaultColWidth="9.14285714285714" defaultRowHeight="12.75"/>
  <cols>
    <col min="2" max="2" width="7.14285714285714" customWidth="1"/>
    <col min="3" max="3" width="11.2857142857143" customWidth="1"/>
    <col min="5" max="6" width="8.42857142857143" customWidth="1"/>
    <col min="7" max="7" width="8.85714285714286" customWidth="1"/>
    <col min="8" max="8" width="14.8571428571429" customWidth="1"/>
    <col min="9" max="9" width="5.57142857142857" customWidth="1"/>
  </cols>
  <sheetData>
    <row r="1" ht="31.5" customHeight="1" spans="1:10">
      <c r="A1" s="60" t="s">
        <v>645</v>
      </c>
      <c r="B1" s="60"/>
      <c r="C1" s="60"/>
      <c r="D1" s="60"/>
      <c r="E1" s="60"/>
      <c r="F1" s="60"/>
      <c r="G1" s="60"/>
      <c r="H1" s="60"/>
      <c r="I1" s="60"/>
      <c r="J1" s="102"/>
    </row>
    <row r="2" s="59" customFormat="1" ht="20.1" customHeight="1" spans="1:3">
      <c r="A2" s="61" t="s">
        <v>646</v>
      </c>
      <c r="B2" s="61"/>
      <c r="C2" s="61"/>
    </row>
    <row r="3" s="59" customFormat="1" ht="20.1" customHeight="1" spans="1:9">
      <c r="A3" s="62" t="s">
        <v>647</v>
      </c>
      <c r="C3" s="63">
        <f>教师周课时量统计!B282</f>
        <v>279</v>
      </c>
      <c r="D3" s="64" t="s">
        <v>648</v>
      </c>
      <c r="E3" s="64"/>
      <c r="F3" s="64"/>
      <c r="G3" s="64"/>
      <c r="H3" s="59">
        <f>D15</f>
        <v>180</v>
      </c>
      <c r="I3" s="59" t="s">
        <v>649</v>
      </c>
    </row>
    <row r="4" s="59" customFormat="1" ht="20.1" customHeight="1" spans="1:6">
      <c r="A4" s="59" t="s">
        <v>650</v>
      </c>
      <c r="B4" s="59">
        <f>E15</f>
        <v>71</v>
      </c>
      <c r="C4" s="59" t="s">
        <v>651</v>
      </c>
      <c r="E4" s="59">
        <f>F15</f>
        <v>27</v>
      </c>
      <c r="F4" s="59" t="s">
        <v>649</v>
      </c>
    </row>
    <row r="5" s="59" customFormat="1" ht="20.1" customHeight="1" spans="2:7">
      <c r="B5" s="65" t="s">
        <v>652</v>
      </c>
      <c r="C5" s="65" t="s">
        <v>653</v>
      </c>
      <c r="D5" s="65" t="s">
        <v>654</v>
      </c>
      <c r="E5" s="65" t="s">
        <v>655</v>
      </c>
      <c r="F5" s="65" t="s">
        <v>656</v>
      </c>
      <c r="G5" s="65" t="s">
        <v>657</v>
      </c>
    </row>
    <row r="6" s="59" customFormat="1" ht="20.1" customHeight="1" spans="2:7">
      <c r="B6" s="66">
        <v>1</v>
      </c>
      <c r="C6" s="54" t="s">
        <v>658</v>
      </c>
      <c r="D6" s="66">
        <f>COUNTIFS(教师周课时量统计!$C$3:$C$281,C6,教师周课时量统计!$D$3:$D$281,"专职")</f>
        <v>21</v>
      </c>
      <c r="E6" s="66">
        <f>COUNTIFS(教师周课时量统计!$C$3:$C$281,C6,教师周课时量统计!$D$3:$D$281,"兼职")</f>
        <v>4</v>
      </c>
      <c r="F6" s="66">
        <f>COUNTIFS(教师周课时量统计!$C$3:$C$281,C6,教师周课时量统计!$D$3:$D$281,"外聘")</f>
        <v>0</v>
      </c>
      <c r="G6" s="66">
        <f>SUM(D6:F6)</f>
        <v>25</v>
      </c>
    </row>
    <row r="7" s="59" customFormat="1" ht="20.1" customHeight="1" spans="2:7">
      <c r="B7" s="66">
        <v>2</v>
      </c>
      <c r="C7" s="57" t="s">
        <v>659</v>
      </c>
      <c r="D7" s="66">
        <f>COUNTIFS(教师周课时量统计!$C$3:$C$281,C7,教师周课时量统计!$D$3:$D$281,"专职")</f>
        <v>27</v>
      </c>
      <c r="E7" s="66">
        <f>COUNTIFS(教师周课时量统计!$C$3:$C$281,C7,教师周课时量统计!$D$3:$D$281,"兼职")</f>
        <v>11</v>
      </c>
      <c r="F7" s="66">
        <f>COUNTIFS(教师周课时量统计!$C$3:$C$281,C7,教师周课时量统计!$D$3:$D$281,"外聘")</f>
        <v>2</v>
      </c>
      <c r="G7" s="66">
        <f t="shared" ref="G7:G15" si="0">SUM(D7:F7)</f>
        <v>40</v>
      </c>
    </row>
    <row r="8" s="59" customFormat="1" ht="20.1" customHeight="1" spans="2:7">
      <c r="B8" s="66">
        <v>3</v>
      </c>
      <c r="C8" s="57" t="s">
        <v>660</v>
      </c>
      <c r="D8" s="66">
        <f>COUNTIFS(教师周课时量统计!$C$3:$C$281,C8,教师周课时量统计!$D$3:$D$281,"专职")</f>
        <v>42</v>
      </c>
      <c r="E8" s="66">
        <f>COUNTIFS(教师周课时量统计!$C$3:$C$281,C8,教师周课时量统计!$D$3:$D$281,"兼职")</f>
        <v>10</v>
      </c>
      <c r="F8" s="66">
        <f>COUNTIFS(教师周课时量统计!$C$3:$C$281,C8,教师周课时量统计!$D$3:$D$281,"外聘")</f>
        <v>7</v>
      </c>
      <c r="G8" s="66">
        <f t="shared" si="0"/>
        <v>59</v>
      </c>
    </row>
    <row r="9" s="59" customFormat="1" ht="20.1" customHeight="1" spans="2:7">
      <c r="B9" s="66">
        <v>4</v>
      </c>
      <c r="C9" s="57" t="s">
        <v>661</v>
      </c>
      <c r="D9" s="66">
        <f>COUNTIFS(教师周课时量统计!$C$3:$C$281,C9,教师周课时量统计!$D$3:$D$281,"专职")</f>
        <v>13</v>
      </c>
      <c r="E9" s="66">
        <f>COUNTIFS(教师周课时量统计!$C$3:$C$281,C9,教师周课时量统计!$D$3:$D$281,"兼职")</f>
        <v>7</v>
      </c>
      <c r="F9" s="66">
        <f>COUNTIFS(教师周课时量统计!$C$3:$C$281,C9,教师周课时量统计!$D$3:$D$281,"外聘")</f>
        <v>5</v>
      </c>
      <c r="G9" s="66">
        <f t="shared" si="0"/>
        <v>25</v>
      </c>
    </row>
    <row r="10" s="59" customFormat="1" ht="20.1" customHeight="1" spans="2:7">
      <c r="B10" s="66">
        <v>5</v>
      </c>
      <c r="C10" s="57" t="s">
        <v>662</v>
      </c>
      <c r="D10" s="66">
        <f>COUNTIFS(教师周课时量统计!$C$3:$C$281,C10,教师周课时量统计!$D$3:$D$281,"专职")</f>
        <v>20</v>
      </c>
      <c r="E10" s="66">
        <f>COUNTIFS(教师周课时量统计!$C$3:$C$281,C10,教师周课时量统计!$D$3:$D$281,"兼职")</f>
        <v>2</v>
      </c>
      <c r="F10" s="66">
        <f>COUNTIFS(教师周课时量统计!$C$3:$C$281,C10,教师周课时量统计!$D$3:$D$281,"外聘")</f>
        <v>0</v>
      </c>
      <c r="G10" s="66">
        <f t="shared" si="0"/>
        <v>22</v>
      </c>
    </row>
    <row r="11" s="59" customFormat="1" ht="20.1" customHeight="1" spans="2:7">
      <c r="B11" s="66">
        <v>6</v>
      </c>
      <c r="C11" s="57" t="s">
        <v>663</v>
      </c>
      <c r="D11" s="66">
        <f>COUNTIFS(教师周课时量统计!$C$3:$C$281,C11,教师周课时量统计!$D$3:$D$281,"专职")</f>
        <v>19</v>
      </c>
      <c r="E11" s="66">
        <f>COUNTIFS(教师周课时量统计!$C$3:$C$281,C11,教师周课时量统计!$D$3:$D$281,"兼职")</f>
        <v>20</v>
      </c>
      <c r="F11" s="66">
        <f>COUNTIFS(教师周课时量统计!$C$3:$C$281,C11,教师周课时量统计!$D$3:$D$281,"外聘")</f>
        <v>10</v>
      </c>
      <c r="G11" s="66">
        <f t="shared" si="0"/>
        <v>49</v>
      </c>
    </row>
    <row r="12" s="59" customFormat="1" ht="20.1" customHeight="1" spans="2:7">
      <c r="B12" s="66">
        <v>7</v>
      </c>
      <c r="C12" s="57" t="s">
        <v>664</v>
      </c>
      <c r="D12" s="66">
        <f>COUNTIFS(教师周课时量统计!$C$3:$C$281,C12,教师周课时量统计!$D$3:$D$281,"专职")</f>
        <v>7</v>
      </c>
      <c r="E12" s="66">
        <f>COUNTIFS(教师周课时量统计!$C$3:$C$281,C12,教师周课时量统计!$D$3:$D$281,"兼职")</f>
        <v>6</v>
      </c>
      <c r="F12" s="66">
        <f>COUNTIFS(教师周课时量统计!$C$3:$C$281,C12,教师周课时量统计!$D$3:$D$281,"外聘")</f>
        <v>0</v>
      </c>
      <c r="G12" s="66">
        <f t="shared" si="0"/>
        <v>13</v>
      </c>
    </row>
    <row r="13" s="59" customFormat="1" ht="20.1" customHeight="1" spans="2:7">
      <c r="B13" s="66">
        <v>8</v>
      </c>
      <c r="C13" s="57" t="s">
        <v>665</v>
      </c>
      <c r="D13" s="66">
        <f>COUNTIFS(教师周课时量统计!$C$3:$C$281,C13,教师周课时量统计!$D$3:$D$281,"专职")</f>
        <v>17</v>
      </c>
      <c r="E13" s="66">
        <f>COUNTIFS(教师周课时量统计!$C$3:$C$281,C13,教师周课时量统计!$D$3:$D$281,"兼职")</f>
        <v>4</v>
      </c>
      <c r="F13" s="66">
        <f>COUNTIFS(教师周课时量统计!$C$3:$C$281,C13,教师周课时量统计!$D$3:$D$281,"外聘")</f>
        <v>3</v>
      </c>
      <c r="G13" s="66">
        <f t="shared" si="0"/>
        <v>24</v>
      </c>
    </row>
    <row r="14" s="59" customFormat="1" ht="20.1" customHeight="1" spans="2:7">
      <c r="B14" s="66">
        <v>9</v>
      </c>
      <c r="C14" s="57" t="s">
        <v>666</v>
      </c>
      <c r="D14" s="66">
        <f>COUNTIFS(教师周课时量统计!$C$3:$C$281,C14,教师周课时量统计!$D$3:$D$281,"专职")</f>
        <v>14</v>
      </c>
      <c r="E14" s="66">
        <f>COUNTIFS(教师周课时量统计!$C$3:$C$281,C14,教师周课时量统计!$D$3:$D$281,"兼职")</f>
        <v>7</v>
      </c>
      <c r="F14" s="66">
        <f>COUNTIFS(教师周课时量统计!$C$3:$C$281,C14,教师周课时量统计!$D$3:$D$281,"外聘")</f>
        <v>0</v>
      </c>
      <c r="G14" s="66">
        <f t="shared" si="0"/>
        <v>21</v>
      </c>
    </row>
    <row r="15" s="59" customFormat="1" ht="20.1" customHeight="1" spans="2:7">
      <c r="B15" s="67" t="s">
        <v>657</v>
      </c>
      <c r="C15" s="68"/>
      <c r="D15" s="66">
        <f>SUM(D6:D14)</f>
        <v>180</v>
      </c>
      <c r="E15" s="66">
        <f>SUM(E6:E14)</f>
        <v>71</v>
      </c>
      <c r="F15" s="66">
        <f>SUM(F6:F14)</f>
        <v>27</v>
      </c>
      <c r="G15" s="66">
        <f t="shared" si="0"/>
        <v>278</v>
      </c>
    </row>
    <row r="16" s="59" customFormat="1"/>
    <row r="17" s="59" customFormat="1" ht="20.25" customHeight="1" spans="1:8">
      <c r="A17" s="69" t="s">
        <v>667</v>
      </c>
      <c r="B17" s="70" t="s">
        <v>668</v>
      </c>
      <c r="C17" s="70"/>
      <c r="D17" s="70"/>
      <c r="E17" s="70"/>
      <c r="F17" s="70"/>
      <c r="G17" s="59">
        <f>SUM(E20:E27)</f>
        <v>0</v>
      </c>
      <c r="H17" s="71" t="s">
        <v>649</v>
      </c>
    </row>
    <row r="18" ht="20.1" customHeight="1" spans="1:7">
      <c r="A18" s="72"/>
      <c r="C18" s="73" t="s">
        <v>652</v>
      </c>
      <c r="D18" s="73" t="s">
        <v>669</v>
      </c>
      <c r="E18" s="73" t="s">
        <v>670</v>
      </c>
      <c r="F18" s="74"/>
      <c r="G18" s="75"/>
    </row>
    <row r="19" ht="20.1" customHeight="1" spans="1:7">
      <c r="A19" s="72"/>
      <c r="C19" s="73">
        <v>1</v>
      </c>
      <c r="D19" s="53">
        <v>32</v>
      </c>
      <c r="E19" s="53">
        <f>COUNTIF(教师周课时量统计!$N$3:$N$281,D19)</f>
        <v>0</v>
      </c>
      <c r="F19" s="76"/>
      <c r="G19" s="75"/>
    </row>
    <row r="20" ht="20.1" customHeight="1" spans="1:7">
      <c r="A20" s="72"/>
      <c r="C20" s="73">
        <v>2</v>
      </c>
      <c r="D20" s="53">
        <v>30</v>
      </c>
      <c r="E20" s="53">
        <f>COUNTIF(教师周课时量统计!$N$3:$N$281,D20)</f>
        <v>0</v>
      </c>
      <c r="F20" s="76"/>
      <c r="G20" s="75"/>
    </row>
    <row r="21" ht="20.1" customHeight="1" spans="1:9">
      <c r="A21" s="72"/>
      <c r="C21" s="73">
        <v>3</v>
      </c>
      <c r="D21" s="53">
        <v>28</v>
      </c>
      <c r="E21" s="53">
        <f>COUNTIF(教师周课时量统计!$N$3:$N$281,D21)</f>
        <v>0</v>
      </c>
      <c r="F21" s="77"/>
      <c r="G21" s="78"/>
      <c r="H21" s="59"/>
      <c r="I21" s="59"/>
    </row>
    <row r="22" ht="20.1" customHeight="1" spans="1:9">
      <c r="A22" s="72"/>
      <c r="C22" s="73">
        <v>4</v>
      </c>
      <c r="D22" s="53">
        <v>26</v>
      </c>
      <c r="E22" s="53">
        <f>COUNTIF(教师周课时量统计!$N$3:$N$281,D22)</f>
        <v>0</v>
      </c>
      <c r="F22" s="75"/>
      <c r="G22" s="59"/>
      <c r="H22" s="59"/>
      <c r="I22" s="59"/>
    </row>
    <row r="23" ht="20.1" customHeight="1" spans="1:7">
      <c r="A23" s="72"/>
      <c r="C23" s="73">
        <v>5</v>
      </c>
      <c r="D23" s="53">
        <v>24</v>
      </c>
      <c r="E23" s="53">
        <f>COUNTIF(教师周课时量统计!$N$3:$N$281,D23)</f>
        <v>0</v>
      </c>
      <c r="F23" s="75"/>
      <c r="G23" s="75"/>
    </row>
    <row r="24" ht="20.1" customHeight="1" spans="3:5">
      <c r="C24" s="73">
        <v>6</v>
      </c>
      <c r="D24" s="53">
        <v>22</v>
      </c>
      <c r="E24" s="53">
        <f>COUNTIF(教师周课时量统计!$N$3:$N$281,D24)</f>
        <v>0</v>
      </c>
    </row>
    <row r="25" ht="20.1" customHeight="1" spans="3:5">
      <c r="C25" s="73">
        <v>7</v>
      </c>
      <c r="D25" s="53">
        <v>20</v>
      </c>
      <c r="E25" s="53">
        <f>COUNTIF(教师周课时量统计!$N$3:$N$281,D25)</f>
        <v>0</v>
      </c>
    </row>
    <row r="26" ht="20.1" customHeight="1" spans="3:5">
      <c r="C26" s="73">
        <v>8</v>
      </c>
      <c r="D26" s="53">
        <v>18</v>
      </c>
      <c r="E26" s="53">
        <f>COUNTIF(教师周课时量统计!$N$3:$N$281,D26)</f>
        <v>0</v>
      </c>
    </row>
    <row r="27" ht="20.1" customHeight="1" spans="3:5">
      <c r="C27" s="73">
        <v>9</v>
      </c>
      <c r="D27" s="53">
        <v>16</v>
      </c>
      <c r="E27" s="53">
        <f>COUNTIF(教师周课时量统计!$N$3:$N$281,D27)</f>
        <v>0</v>
      </c>
    </row>
    <row r="28" ht="20.1" customHeight="1" spans="3:5">
      <c r="C28" s="73">
        <v>10</v>
      </c>
      <c r="D28" s="53">
        <v>14</v>
      </c>
      <c r="E28" s="53">
        <f>COUNTIF(教师周课时量统计!$N$3:$N$281,D28)</f>
        <v>0</v>
      </c>
    </row>
    <row r="29" ht="20.1" customHeight="1" spans="3:5">
      <c r="C29" s="73">
        <v>11</v>
      </c>
      <c r="D29" s="53">
        <v>12</v>
      </c>
      <c r="E29" s="53">
        <f>COUNTIF(教师周课时量统计!$N$3:$N$281,D29)</f>
        <v>0</v>
      </c>
    </row>
    <row r="30" ht="20.1" customHeight="1" spans="3:5">
      <c r="C30" s="73">
        <v>12</v>
      </c>
      <c r="D30" s="53">
        <v>10</v>
      </c>
      <c r="E30" s="53">
        <f>COUNTIF(教师周课时量统计!$N$3:$N$281,D30)</f>
        <v>0</v>
      </c>
    </row>
    <row r="31" ht="20.1" customHeight="1" spans="3:5">
      <c r="C31" s="73">
        <v>13</v>
      </c>
      <c r="D31" s="53">
        <v>8</v>
      </c>
      <c r="E31" s="53">
        <f>COUNTIF(教师周课时量统计!$N$3:$N$281,D31)</f>
        <v>0</v>
      </c>
    </row>
    <row r="32" ht="20.1" customHeight="1" spans="3:5">
      <c r="C32" s="73">
        <v>14</v>
      </c>
      <c r="D32" s="53">
        <v>6</v>
      </c>
      <c r="E32" s="53">
        <f>COUNTIF(教师周课时量统计!$N$3:$N$281,D32)</f>
        <v>0</v>
      </c>
    </row>
    <row r="33" ht="20.1" customHeight="1" spans="3:5">
      <c r="C33" s="73">
        <v>15</v>
      </c>
      <c r="D33" s="53">
        <v>4</v>
      </c>
      <c r="E33" s="53">
        <f>COUNTIF(教师周课时量统计!$N$3:$N$281,D33)</f>
        <v>0</v>
      </c>
    </row>
    <row r="34" ht="20.1" customHeight="1" spans="3:5">
      <c r="C34" s="73">
        <v>16</v>
      </c>
      <c r="D34" s="53">
        <v>2</v>
      </c>
      <c r="E34" s="53">
        <f>COUNTIF(教师周课时量统计!$N$3:$N$281,D34)</f>
        <v>0</v>
      </c>
    </row>
    <row r="35" ht="20.1" customHeight="1" spans="3:5">
      <c r="C35" s="67" t="s">
        <v>671</v>
      </c>
      <c r="D35" s="79"/>
      <c r="E35" s="80">
        <f>SUM(E20:E34)</f>
        <v>0</v>
      </c>
    </row>
    <row r="36" ht="20.1" customHeight="1" spans="3:5">
      <c r="C36" s="62"/>
      <c r="D36" s="59"/>
      <c r="E36" s="78"/>
    </row>
    <row r="37" ht="20.1" customHeight="1" spans="1:5">
      <c r="A37" s="81" t="s">
        <v>672</v>
      </c>
      <c r="B37" s="81"/>
      <c r="D37" s="59"/>
      <c r="E37" s="78"/>
    </row>
    <row r="38" ht="20.1" customHeight="1" spans="1:6">
      <c r="A38" s="82" t="s">
        <v>673</v>
      </c>
      <c r="B38" s="82"/>
      <c r="C38" s="83"/>
      <c r="D38" s="84"/>
      <c r="E38" s="85"/>
      <c r="F38" s="83"/>
    </row>
    <row r="39" ht="20.1" customHeight="1" spans="1:9">
      <c r="A39" s="86" t="s">
        <v>674</v>
      </c>
      <c r="C39" s="62"/>
      <c r="D39" s="59">
        <f>COUNTIF(教师周课时量统计!L3:L281,"&gt;0")</f>
        <v>0</v>
      </c>
      <c r="E39" s="87" t="s">
        <v>675</v>
      </c>
      <c r="F39" s="86" t="s">
        <v>676</v>
      </c>
      <c r="H39" s="45" t="e">
        <f>SUM(教师周课时量统计!L3:L281)</f>
        <v>#REF!</v>
      </c>
      <c r="I39" s="86" t="s">
        <v>677</v>
      </c>
    </row>
    <row r="40" ht="20.1" customHeight="1" spans="1:9">
      <c r="A40" s="86" t="s">
        <v>678</v>
      </c>
      <c r="C40" s="62"/>
      <c r="D40" s="59">
        <f>COUNTIF(教师周课时量统计!M3:M281,"&gt;0")</f>
        <v>0</v>
      </c>
      <c r="E40" s="87" t="s">
        <v>675</v>
      </c>
      <c r="F40" s="86" t="s">
        <v>679</v>
      </c>
      <c r="H40" s="45" t="e">
        <f>SUM(教师周课时量统计!M3:M281)</f>
        <v>#REF!</v>
      </c>
      <c r="I40" s="86" t="s">
        <v>677</v>
      </c>
    </row>
    <row r="41" ht="20.1" customHeight="1" spans="1:9">
      <c r="A41" s="86" t="s">
        <v>680</v>
      </c>
      <c r="C41" s="62"/>
      <c r="D41" s="59"/>
      <c r="E41" s="87"/>
      <c r="F41" s="86"/>
      <c r="H41" s="45"/>
      <c r="I41" s="86"/>
    </row>
    <row r="42" ht="20.1" customHeight="1" spans="1:2">
      <c r="A42" s="81" t="s">
        <v>681</v>
      </c>
      <c r="B42" s="81"/>
    </row>
    <row r="43" ht="20.1" customHeight="1" spans="1:10">
      <c r="A43" s="88" t="s">
        <v>682</v>
      </c>
      <c r="B43" s="72" t="e">
        <f>G54</f>
        <v>#REF!</v>
      </c>
      <c r="C43" s="89" t="s">
        <v>683</v>
      </c>
      <c r="D43" s="72" t="s">
        <v>684</v>
      </c>
      <c r="E43" s="72"/>
      <c r="F43" t="e">
        <f>星期四78节!#REF!</f>
        <v>#REF!</v>
      </c>
      <c r="G43" t="s">
        <v>685</v>
      </c>
      <c r="H43" s="90" t="s">
        <v>686</v>
      </c>
      <c r="I43" s="103" t="e">
        <f>教师周课时量统计!N282</f>
        <v>#REF!</v>
      </c>
      <c r="J43" s="90" t="s">
        <v>677</v>
      </c>
    </row>
    <row r="44" ht="20.1" customHeight="1" spans="1:7">
      <c r="A44" s="90"/>
      <c r="B44" s="91" t="s">
        <v>652</v>
      </c>
      <c r="C44" s="65" t="s">
        <v>653</v>
      </c>
      <c r="D44" s="65"/>
      <c r="E44" s="65" t="s">
        <v>687</v>
      </c>
      <c r="F44" s="65" t="s">
        <v>688</v>
      </c>
      <c r="G44" s="65" t="s">
        <v>657</v>
      </c>
    </row>
    <row r="45" ht="20.1" customHeight="1" spans="2:7">
      <c r="B45" s="66">
        <v>1</v>
      </c>
      <c r="C45" s="92" t="s">
        <v>689</v>
      </c>
      <c r="D45" s="92"/>
      <c r="E45" s="66" t="e">
        <f>COUNTIFS(星期四78节!#REF!,C45,星期四78节!#REF!,3)</f>
        <v>#REF!</v>
      </c>
      <c r="F45" s="66" t="e">
        <f>COUNTIFS(星期四78节!#REF!,C45,星期四78节!#REF!,5)</f>
        <v>#REF!</v>
      </c>
      <c r="G45" s="66" t="e">
        <f>SUM(E45:F45)</f>
        <v>#REF!</v>
      </c>
    </row>
    <row r="46" ht="20.1" customHeight="1" spans="2:7">
      <c r="B46" s="66">
        <v>2</v>
      </c>
      <c r="C46" s="92" t="s">
        <v>690</v>
      </c>
      <c r="D46" s="92"/>
      <c r="E46" s="66" t="e">
        <f>COUNTIFS(星期四78节!#REF!,C46,星期四78节!#REF!,3)</f>
        <v>#REF!</v>
      </c>
      <c r="F46" s="66" t="e">
        <f>COUNTIFS(星期四78节!#REF!,C46,星期四78节!#REF!,5)</f>
        <v>#REF!</v>
      </c>
      <c r="G46" s="66" t="e">
        <f t="shared" ref="G46:G53" si="1">SUM(E46:F46)</f>
        <v>#REF!</v>
      </c>
    </row>
    <row r="47" ht="20.1" customHeight="1" spans="2:7">
      <c r="B47" s="66">
        <v>3</v>
      </c>
      <c r="C47" s="93" t="s">
        <v>691</v>
      </c>
      <c r="D47" s="93"/>
      <c r="E47" s="66" t="e">
        <f>COUNTIFS(星期四78节!#REF!,C47,星期四78节!#REF!,3)</f>
        <v>#REF!</v>
      </c>
      <c r="F47" s="66" t="e">
        <f>COUNTIFS(星期四78节!#REF!,C47,星期四78节!#REF!,5)</f>
        <v>#REF!</v>
      </c>
      <c r="G47" s="66" t="e">
        <f t="shared" si="1"/>
        <v>#REF!</v>
      </c>
    </row>
    <row r="48" ht="20.1" customHeight="1" spans="2:7">
      <c r="B48" s="66">
        <v>4</v>
      </c>
      <c r="C48" s="93" t="s">
        <v>692</v>
      </c>
      <c r="D48" s="93"/>
      <c r="E48" s="66" t="e">
        <f>COUNTIFS(星期四78节!#REF!,C48,星期四78节!#REF!,3)</f>
        <v>#REF!</v>
      </c>
      <c r="F48" s="66" t="e">
        <f>COUNTIFS(星期四78节!#REF!,C48,星期四78节!#REF!,5)</f>
        <v>#REF!</v>
      </c>
      <c r="G48" s="66" t="e">
        <f t="shared" si="1"/>
        <v>#REF!</v>
      </c>
    </row>
    <row r="49" ht="20.1" customHeight="1" spans="2:7">
      <c r="B49" s="66">
        <v>5</v>
      </c>
      <c r="C49" s="93" t="s">
        <v>693</v>
      </c>
      <c r="D49" s="93"/>
      <c r="E49" s="66" t="e">
        <f>COUNTIFS(星期四78节!#REF!,C49,星期四78节!#REF!,3)</f>
        <v>#REF!</v>
      </c>
      <c r="F49" s="66" t="e">
        <f>COUNTIFS(星期四78节!#REF!,C49,星期四78节!#REF!,5)</f>
        <v>#REF!</v>
      </c>
      <c r="G49" s="66" t="e">
        <f t="shared" si="1"/>
        <v>#REF!</v>
      </c>
    </row>
    <row r="50" ht="20.1" customHeight="1" spans="2:7">
      <c r="B50" s="66">
        <v>6</v>
      </c>
      <c r="C50" s="93" t="s">
        <v>694</v>
      </c>
      <c r="D50" s="93"/>
      <c r="E50" s="66" t="e">
        <f>COUNTIFS(星期四78节!#REF!,C50,星期四78节!#REF!,3)</f>
        <v>#REF!</v>
      </c>
      <c r="F50" s="66" t="e">
        <f>COUNTIFS(星期四78节!#REF!,C50,星期四78节!#REF!,5)</f>
        <v>#REF!</v>
      </c>
      <c r="G50" s="66" t="e">
        <f t="shared" si="1"/>
        <v>#REF!</v>
      </c>
    </row>
    <row r="51" ht="20.1" customHeight="1" spans="2:7">
      <c r="B51" s="66">
        <v>7</v>
      </c>
      <c r="C51" s="92" t="s">
        <v>695</v>
      </c>
      <c r="D51" s="92"/>
      <c r="E51" s="66" t="e">
        <f>COUNTIFS(星期四78节!#REF!,C51,星期四78节!#REF!,3)</f>
        <v>#REF!</v>
      </c>
      <c r="F51" s="66" t="e">
        <f>COUNTIFS(星期四78节!#REF!,C51,星期四78节!#REF!,5)</f>
        <v>#REF!</v>
      </c>
      <c r="G51" s="66" t="e">
        <f t="shared" si="1"/>
        <v>#REF!</v>
      </c>
    </row>
    <row r="52" ht="20.1" customHeight="1" spans="2:7">
      <c r="B52" s="66">
        <v>8</v>
      </c>
      <c r="C52" s="93" t="s">
        <v>696</v>
      </c>
      <c r="D52" s="93"/>
      <c r="E52" s="66" t="e">
        <f>COUNTIFS(星期四78节!#REF!,C52,星期四78节!#REF!,3)</f>
        <v>#REF!</v>
      </c>
      <c r="F52" s="66" t="e">
        <f>COUNTIFS(星期四78节!#REF!,C52,星期四78节!#REF!,5)</f>
        <v>#REF!</v>
      </c>
      <c r="G52" s="66" t="e">
        <f t="shared" si="1"/>
        <v>#REF!</v>
      </c>
    </row>
    <row r="53" ht="20.1" customHeight="1" spans="2:7">
      <c r="B53" s="66">
        <v>9</v>
      </c>
      <c r="C53" s="92" t="s">
        <v>697</v>
      </c>
      <c r="D53" s="92"/>
      <c r="E53" s="66" t="e">
        <f>COUNTIFS(星期四78节!#REF!,C53,星期四78节!#REF!,3)</f>
        <v>#REF!</v>
      </c>
      <c r="F53" s="66" t="e">
        <f>COUNTIFS(星期四78节!#REF!,C53,星期四78节!#REF!,5)</f>
        <v>#REF!</v>
      </c>
      <c r="G53" s="66" t="e">
        <f t="shared" si="1"/>
        <v>#REF!</v>
      </c>
    </row>
    <row r="54" ht="20.1" customHeight="1" spans="2:7">
      <c r="B54" s="67" t="s">
        <v>657</v>
      </c>
      <c r="C54" s="94"/>
      <c r="D54" s="94"/>
      <c r="E54" s="94"/>
      <c r="F54" s="68"/>
      <c r="G54" s="66" t="e">
        <f>SUM(G45:G53)</f>
        <v>#REF!</v>
      </c>
    </row>
    <row r="55" ht="20.1" customHeight="1" spans="2:7">
      <c r="B55" s="95"/>
      <c r="C55" s="95"/>
      <c r="D55" s="95"/>
      <c r="E55" s="95"/>
      <c r="F55" s="95"/>
      <c r="G55" s="95"/>
    </row>
    <row r="56" ht="20.1" customHeight="1"/>
    <row r="57" ht="15.75" spans="1:3">
      <c r="A57" s="96" t="s">
        <v>698</v>
      </c>
      <c r="B57" s="96"/>
      <c r="C57" s="96"/>
    </row>
    <row r="58" s="59" customFormat="1" ht="20.1" customHeight="1" spans="1:10">
      <c r="A58" s="97" t="s">
        <v>699</v>
      </c>
      <c r="B58" s="84"/>
      <c r="C58" s="84"/>
      <c r="D58" s="84"/>
      <c r="E58" s="84"/>
      <c r="F58" s="84"/>
      <c r="G58" s="84"/>
      <c r="H58" s="84"/>
      <c r="I58" s="84"/>
      <c r="J58" s="70"/>
    </row>
    <row r="59" s="59" customFormat="1" ht="20.1" customHeight="1" spans="1:10">
      <c r="A59" s="84"/>
      <c r="B59" s="95" t="s">
        <v>700</v>
      </c>
      <c r="C59" s="98"/>
      <c r="D59" s="98"/>
      <c r="E59" s="98"/>
      <c r="F59" s="98"/>
      <c r="G59" s="98"/>
      <c r="H59" s="98"/>
      <c r="I59" s="84"/>
      <c r="J59" s="70"/>
    </row>
    <row r="60" ht="20.1" customHeight="1" spans="2:8">
      <c r="B60" s="65" t="s">
        <v>652</v>
      </c>
      <c r="C60" s="99" t="s">
        <v>701</v>
      </c>
      <c r="D60" s="99"/>
      <c r="E60" s="99" t="s">
        <v>702</v>
      </c>
      <c r="F60" s="99" t="s">
        <v>703</v>
      </c>
      <c r="G60" s="99"/>
      <c r="H60" s="100" t="s">
        <v>704</v>
      </c>
    </row>
    <row r="61" ht="20.1" customHeight="1" spans="2:8">
      <c r="B61" s="93">
        <v>1</v>
      </c>
      <c r="C61" s="92" t="s">
        <v>705</v>
      </c>
      <c r="D61" s="92" t="s">
        <v>706</v>
      </c>
      <c r="E61" s="93">
        <v>36</v>
      </c>
      <c r="F61" s="92" t="e">
        <f>星期四78节!#REF!</f>
        <v>#REF!</v>
      </c>
      <c r="G61" s="92"/>
      <c r="H61" s="101" t="e">
        <f>F61/(E61*36)*100%</f>
        <v>#REF!</v>
      </c>
    </row>
    <row r="62" ht="20.1" customHeight="1" spans="2:8">
      <c r="B62" s="93">
        <v>2</v>
      </c>
      <c r="C62" s="92" t="s">
        <v>707</v>
      </c>
      <c r="D62" s="92" t="s">
        <v>708</v>
      </c>
      <c r="E62" s="93">
        <v>28</v>
      </c>
      <c r="F62" s="92" t="e">
        <f>星期四78节!#REF!</f>
        <v>#REF!</v>
      </c>
      <c r="G62" s="92"/>
      <c r="H62" s="101" t="e">
        <f t="shared" ref="H62:H67" si="2">F62/(E62*36)*100%</f>
        <v>#REF!</v>
      </c>
    </row>
    <row r="63" ht="20.1" customHeight="1" spans="2:8">
      <c r="B63" s="93">
        <v>3</v>
      </c>
      <c r="C63" s="92" t="s">
        <v>709</v>
      </c>
      <c r="D63" s="92" t="s">
        <v>709</v>
      </c>
      <c r="E63" s="93">
        <v>4</v>
      </c>
      <c r="F63" s="92" t="e">
        <f>星期四78节!#REF!</f>
        <v>#REF!</v>
      </c>
      <c r="G63" s="92"/>
      <c r="H63" s="101" t="e">
        <f t="shared" si="2"/>
        <v>#REF!</v>
      </c>
    </row>
    <row r="64" ht="20.1" customHeight="1" spans="2:8">
      <c r="B64" s="93">
        <v>4</v>
      </c>
      <c r="C64" s="92" t="s">
        <v>710</v>
      </c>
      <c r="D64" s="92" t="s">
        <v>710</v>
      </c>
      <c r="E64" s="93">
        <v>1</v>
      </c>
      <c r="F64" s="92" t="e">
        <f>星期四78节!#REF!</f>
        <v>#REF!</v>
      </c>
      <c r="G64" s="92"/>
      <c r="H64" s="101" t="e">
        <f t="shared" si="2"/>
        <v>#REF!</v>
      </c>
    </row>
    <row r="65" ht="20.1" customHeight="1" spans="2:8">
      <c r="B65" s="93">
        <v>5</v>
      </c>
      <c r="C65" s="93" t="s">
        <v>711</v>
      </c>
      <c r="D65" s="93"/>
      <c r="E65" s="93">
        <v>3</v>
      </c>
      <c r="F65" s="92" t="e">
        <f>星期四78节!#REF!</f>
        <v>#REF!</v>
      </c>
      <c r="G65" s="92"/>
      <c r="H65" s="101" t="e">
        <f t="shared" si="2"/>
        <v>#REF!</v>
      </c>
    </row>
    <row r="66" ht="20.1" customHeight="1" spans="2:8">
      <c r="B66" s="93">
        <v>6</v>
      </c>
      <c r="C66" s="93" t="s">
        <v>712</v>
      </c>
      <c r="D66" s="93"/>
      <c r="E66" s="93">
        <v>14</v>
      </c>
      <c r="F66" s="92" t="e">
        <f>星期四78节!#REF!</f>
        <v>#REF!</v>
      </c>
      <c r="G66" s="92"/>
      <c r="H66" s="101" t="e">
        <f t="shared" si="2"/>
        <v>#REF!</v>
      </c>
    </row>
    <row r="67" ht="26.1" customHeight="1" spans="2:8">
      <c r="B67" s="93">
        <v>7</v>
      </c>
      <c r="C67" s="92" t="s">
        <v>713</v>
      </c>
      <c r="D67" s="92"/>
      <c r="E67" s="93">
        <v>23</v>
      </c>
      <c r="F67" s="92" t="e">
        <f>星期四78节!#REF!</f>
        <v>#REF!</v>
      </c>
      <c r="G67" s="92"/>
      <c r="H67" s="101" t="e">
        <f t="shared" si="2"/>
        <v>#REF!</v>
      </c>
    </row>
    <row r="68" ht="20.1" customHeight="1" spans="2:8">
      <c r="B68" s="93">
        <v>8</v>
      </c>
      <c r="C68" s="104" t="s">
        <v>714</v>
      </c>
      <c r="D68" s="105"/>
      <c r="E68" s="93">
        <v>1</v>
      </c>
      <c r="F68" s="106">
        <v>4</v>
      </c>
      <c r="G68" s="107"/>
      <c r="H68" s="101">
        <f>F68/36*100%</f>
        <v>0.111111111111111</v>
      </c>
    </row>
    <row r="69" ht="20.1" customHeight="1" spans="2:8">
      <c r="B69" s="93">
        <v>9</v>
      </c>
      <c r="C69" s="104" t="s">
        <v>715</v>
      </c>
      <c r="D69" s="105"/>
      <c r="E69" s="93"/>
      <c r="F69" s="92" t="e">
        <f>星期四78节!#REF!</f>
        <v>#REF!</v>
      </c>
      <c r="G69" s="92"/>
      <c r="H69" s="108" t="s">
        <v>716</v>
      </c>
    </row>
    <row r="70" ht="20.1" customHeight="1" spans="2:8">
      <c r="B70" s="57" t="s">
        <v>657</v>
      </c>
      <c r="C70" s="66"/>
      <c r="D70" s="66"/>
      <c r="E70" s="66">
        <f>SUM(E61:E68)</f>
        <v>110</v>
      </c>
      <c r="F70" s="66" t="e">
        <f>SUM(F61:G69)</f>
        <v>#REF!</v>
      </c>
      <c r="G70" s="66"/>
      <c r="H70" s="109"/>
    </row>
    <row r="72" spans="2:2">
      <c r="B72" s="86"/>
    </row>
  </sheetData>
  <mergeCells count="45">
    <mergeCell ref="A1:I1"/>
    <mergeCell ref="A2:C2"/>
    <mergeCell ref="A3:B3"/>
    <mergeCell ref="D3:G3"/>
    <mergeCell ref="C4:D4"/>
    <mergeCell ref="B15:C15"/>
    <mergeCell ref="F18:G18"/>
    <mergeCell ref="C35:D35"/>
    <mergeCell ref="D43:E43"/>
    <mergeCell ref="C44:D44"/>
    <mergeCell ref="C45:D45"/>
    <mergeCell ref="C46:D46"/>
    <mergeCell ref="C47:D47"/>
    <mergeCell ref="C48:D48"/>
    <mergeCell ref="C49:D49"/>
    <mergeCell ref="C50:D50"/>
    <mergeCell ref="C51:D51"/>
    <mergeCell ref="C52:D52"/>
    <mergeCell ref="C53:D53"/>
    <mergeCell ref="B54:F54"/>
    <mergeCell ref="B55:G55"/>
    <mergeCell ref="A58:I58"/>
    <mergeCell ref="B59:H59"/>
    <mergeCell ref="C60:D60"/>
    <mergeCell ref="F60:G60"/>
    <mergeCell ref="C61:D61"/>
    <mergeCell ref="F61:G61"/>
    <mergeCell ref="C62:D62"/>
    <mergeCell ref="F62:G62"/>
    <mergeCell ref="C63:D63"/>
    <mergeCell ref="F63:G63"/>
    <mergeCell ref="C64:D64"/>
    <mergeCell ref="F64:G64"/>
    <mergeCell ref="C65:D65"/>
    <mergeCell ref="F65:G65"/>
    <mergeCell ref="C66:D66"/>
    <mergeCell ref="F66:G66"/>
    <mergeCell ref="C67:D67"/>
    <mergeCell ref="F67:G67"/>
    <mergeCell ref="C68:D68"/>
    <mergeCell ref="F68:G68"/>
    <mergeCell ref="C69:D69"/>
    <mergeCell ref="F69:G69"/>
    <mergeCell ref="B70:D70"/>
    <mergeCell ref="F70:G70"/>
  </mergeCells>
  <pageMargins left="0.39" right="0.39" top="0.75" bottom="0.75" header="0.31" footer="0.31"/>
  <pageSetup paperSize="9" orientation="portrait"/>
  <headerFooter>
    <oddFooter>&amp;C&amp;"宋体,常规"第&amp;"Arial,常规"&amp;P&amp;"宋体,常规"页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7"/>
  <sheetViews>
    <sheetView workbookViewId="0">
      <selection activeCell="D27" sqref="D27"/>
    </sheetView>
  </sheetViews>
  <sheetFormatPr defaultColWidth="9.14285714285714" defaultRowHeight="12.75"/>
  <cols>
    <col min="1" max="1" width="7.71428571428571" customWidth="1"/>
    <col min="2" max="2" width="12.4285714285714" customWidth="1"/>
    <col min="3" max="3" width="32.1428571428571" customWidth="1"/>
    <col min="4" max="4" width="11.8571428571429" customWidth="1"/>
    <col min="5" max="5" width="11.8571428571429" style="46" customWidth="1"/>
    <col min="6" max="6" width="10.2857142857143" customWidth="1"/>
    <col min="7" max="7" width="12.2857142857143" style="46" customWidth="1"/>
    <col min="8" max="8" width="10.2857142857143" customWidth="1"/>
    <col min="9" max="9" width="12.4285714285714" style="46" customWidth="1"/>
  </cols>
  <sheetData>
    <row r="1" ht="39" customHeight="1" spans="1:10">
      <c r="A1" s="47" t="s">
        <v>717</v>
      </c>
      <c r="B1" s="47"/>
      <c r="C1" s="47"/>
      <c r="D1" s="47"/>
      <c r="E1" s="47"/>
      <c r="F1" s="47"/>
      <c r="G1" s="47"/>
      <c r="H1" s="47"/>
      <c r="I1" s="47"/>
      <c r="J1" s="47"/>
    </row>
    <row r="2" s="45" customFormat="1" ht="20.1" customHeight="1" spans="1:10">
      <c r="A2" s="48" t="s">
        <v>652</v>
      </c>
      <c r="B2" s="48" t="s">
        <v>718</v>
      </c>
      <c r="C2" s="48" t="s">
        <v>719</v>
      </c>
      <c r="D2" s="49" t="s">
        <v>720</v>
      </c>
      <c r="E2" s="50"/>
      <c r="F2" s="49" t="s">
        <v>650</v>
      </c>
      <c r="G2" s="50"/>
      <c r="H2" s="49" t="s">
        <v>721</v>
      </c>
      <c r="I2" s="50"/>
      <c r="J2" s="49" t="s">
        <v>657</v>
      </c>
    </row>
    <row r="3" s="45" customFormat="1" ht="20.1" customHeight="1" spans="1:10">
      <c r="A3" s="51"/>
      <c r="B3" s="51"/>
      <c r="C3" s="51"/>
      <c r="D3" s="49" t="s">
        <v>670</v>
      </c>
      <c r="E3" s="52" t="s">
        <v>722</v>
      </c>
      <c r="F3" s="49" t="s">
        <v>670</v>
      </c>
      <c r="G3" s="52" t="s">
        <v>722</v>
      </c>
      <c r="H3" s="49" t="s">
        <v>670</v>
      </c>
      <c r="I3" s="52" t="s">
        <v>722</v>
      </c>
      <c r="J3" s="49" t="s">
        <v>670</v>
      </c>
    </row>
    <row r="4" s="45" customFormat="1" ht="20.1" customHeight="1" outlineLevel="2" spans="1:10">
      <c r="A4" s="53">
        <v>1</v>
      </c>
      <c r="B4" s="54" t="s">
        <v>666</v>
      </c>
      <c r="C4" s="53" t="s">
        <v>723</v>
      </c>
      <c r="D4" s="53">
        <f>COUNTIFS(教师周课时量统计!$E$3:$E$281,C4,教师周课时量统计!$D$3:$D$281,"专职")</f>
        <v>8</v>
      </c>
      <c r="E4" s="55" t="e">
        <f>(SUMIFS(教师周课时量统计!$N$3:$N$281,教师周课时量统计!$E$3:$E$281,C4,教师周课时量统计!$D$3:$D$281,"专职"))/D4</f>
        <v>#REF!</v>
      </c>
      <c r="F4" s="53">
        <f>COUNTIFS(教师周课时量统计!$E$3:$E$281,C4,教师周课时量统计!$D$3:$D$281,"兼职")</f>
        <v>5</v>
      </c>
      <c r="G4" s="55" t="e">
        <f>(SUMIFS(教师周课时量统计!$N$3:$N$281,教师周课时量统计!$E$3:$E$281,C4,教师周课时量统计!$D$3:$D$281,"兼职"))/F4</f>
        <v>#REF!</v>
      </c>
      <c r="H4" s="53">
        <f>COUNTIFS(教师周课时量统计!$E$3:$E$281,C4,教师周课时量统计!$D$3:$D$281,"外聘")</f>
        <v>0</v>
      </c>
      <c r="I4" s="55">
        <v>0</v>
      </c>
      <c r="J4" s="53">
        <f>SUM(D4,F4,H4)</f>
        <v>13</v>
      </c>
    </row>
    <row r="5" s="45" customFormat="1" ht="20.1" customHeight="1" outlineLevel="2" spans="1:10">
      <c r="A5" s="53">
        <v>2</v>
      </c>
      <c r="B5" s="54" t="s">
        <v>666</v>
      </c>
      <c r="C5" s="53" t="s">
        <v>724</v>
      </c>
      <c r="D5" s="53">
        <f>COUNTIFS(教师周课时量统计!$E$3:$E$281,C5,教师周课时量统计!$D$3:$D$281,"专职")</f>
        <v>6</v>
      </c>
      <c r="E5" s="55" t="e">
        <f>(SUMIFS(教师周课时量统计!$N$3:$N$281,教师周课时量统计!$E$3:$E$281,C5,教师周课时量统计!$D$3:$D$281,"专职"))/D5</f>
        <v>#REF!</v>
      </c>
      <c r="F5" s="53">
        <f>COUNTIFS(教师周课时量统计!$E$3:$E$281,C5,教师周课时量统计!$D$3:$D$281,"兼职")</f>
        <v>2</v>
      </c>
      <c r="G5" s="55" t="e">
        <f>(SUMIFS(教师周课时量统计!$N$3:$N$281,教师周课时量统计!$E$3:$E$281,C5,教师周课时量统计!$D$3:$D$281,"兼职"))/F5</f>
        <v>#REF!</v>
      </c>
      <c r="H5" s="53">
        <f>COUNTIFS(教师周课时量统计!$E$3:$E$281,C5,教师周课时量统计!$D$3:$D$281,"外聘")</f>
        <v>0</v>
      </c>
      <c r="I5" s="55">
        <v>0</v>
      </c>
      <c r="J5" s="53">
        <f>SUM(D5,F5,H5)</f>
        <v>8</v>
      </c>
    </row>
    <row r="6" s="45" customFormat="1" ht="20.1" customHeight="1" outlineLevel="1" spans="1:10">
      <c r="A6" s="53"/>
      <c r="B6" s="49" t="s">
        <v>725</v>
      </c>
      <c r="C6" s="50"/>
      <c r="D6" s="50">
        <f>SUBTOTAL(9,D4:D5)</f>
        <v>14</v>
      </c>
      <c r="E6" s="56"/>
      <c r="F6" s="50">
        <f>SUBTOTAL(9,F4:F5)</f>
        <v>7</v>
      </c>
      <c r="G6" s="56"/>
      <c r="H6" s="50">
        <f>SUBTOTAL(9,H4:H5)</f>
        <v>0</v>
      </c>
      <c r="I6" s="56"/>
      <c r="J6" s="50">
        <f>SUBTOTAL(9,J4:J5)</f>
        <v>21</v>
      </c>
    </row>
    <row r="7" s="45" customFormat="1" ht="20.1" customHeight="1" outlineLevel="2" spans="1:10">
      <c r="A7" s="53">
        <v>3</v>
      </c>
      <c r="B7" s="54" t="s">
        <v>661</v>
      </c>
      <c r="C7" s="53" t="s">
        <v>726</v>
      </c>
      <c r="D7" s="53">
        <f>COUNTIFS(教师周课时量统计!$E$3:$E$281,C7,教师周课时量统计!$D$3:$D$281,"专职")</f>
        <v>4</v>
      </c>
      <c r="E7" s="55" t="e">
        <f>(SUMIFS(教师周课时量统计!$N$3:$N$281,教师周课时量统计!$E$3:$E$281,C7,教师周课时量统计!$D$3:$D$281,"专职"))/D7</f>
        <v>#REF!</v>
      </c>
      <c r="F7" s="53">
        <f>COUNTIFS(教师周课时量统计!$E$3:$E$281,C7,教师周课时量统计!$D$3:$D$281,"兼职")</f>
        <v>2</v>
      </c>
      <c r="G7" s="55" t="e">
        <f>(SUMIFS(教师周课时量统计!$N$3:$N$281,教师周课时量统计!$E$3:$E$281,C7,教师周课时量统计!$D$3:$D$281,"兼职"))/F7</f>
        <v>#REF!</v>
      </c>
      <c r="H7" s="53">
        <f>COUNTIFS(教师周课时量统计!$E$3:$E$281,C7,教师周课时量统计!$D$3:$D$281,"外聘")</f>
        <v>0</v>
      </c>
      <c r="I7" s="55">
        <v>0</v>
      </c>
      <c r="J7" s="53">
        <f>SUM(D7,F7,H7)</f>
        <v>6</v>
      </c>
    </row>
    <row r="8" s="45" customFormat="1" ht="20.1" customHeight="1" outlineLevel="2" spans="1:10">
      <c r="A8" s="53">
        <v>4</v>
      </c>
      <c r="B8" s="57" t="s">
        <v>661</v>
      </c>
      <c r="C8" s="53" t="s">
        <v>727</v>
      </c>
      <c r="D8" s="53">
        <f>COUNTIFS(教师周课时量统计!$E$3:$E$281,C8,教师周课时量统计!$D$3:$D$281,"专职")</f>
        <v>9</v>
      </c>
      <c r="E8" s="55" t="e">
        <f>(SUMIFS(教师周课时量统计!$N$3:$N$281,教师周课时量统计!$E$3:$E$281,C8,教师周课时量统计!$D$3:$D$281,"专职"))/D8</f>
        <v>#REF!</v>
      </c>
      <c r="F8" s="53">
        <f>COUNTIFS(教师周课时量统计!$E$3:$E$281,C8,教师周课时量统计!$D$3:$D$281,"兼职")</f>
        <v>5</v>
      </c>
      <c r="G8" s="55" t="e">
        <f>(SUMIFS(教师周课时量统计!$N$3:$N$281,教师周课时量统计!$E$3:$E$281,C8,教师周课时量统计!$D$3:$D$281,"兼职"))/F8</f>
        <v>#REF!</v>
      </c>
      <c r="H8" s="53">
        <f>COUNTIFS(教师周课时量统计!$E$3:$E$281,C8,教师周课时量统计!$D$3:$D$281,"外聘")</f>
        <v>5</v>
      </c>
      <c r="I8" s="55" t="e">
        <f>(SUMIFS(教师周课时量统计!$N$3:$N$281,教师周课时量统计!$E$3:$E$281,C8,教师周课时量统计!$D$3:$D$281,"外聘"))/H8</f>
        <v>#REF!</v>
      </c>
      <c r="J8" s="53">
        <f>SUM(D8,F8,H8)</f>
        <v>19</v>
      </c>
    </row>
    <row r="9" s="45" customFormat="1" ht="20.1" customHeight="1" outlineLevel="1" spans="1:10">
      <c r="A9" s="53"/>
      <c r="B9" s="58" t="s">
        <v>728</v>
      </c>
      <c r="C9" s="50"/>
      <c r="D9" s="50">
        <f>SUBTOTAL(9,D7:D8)</f>
        <v>13</v>
      </c>
      <c r="E9" s="56"/>
      <c r="F9" s="50">
        <f>SUBTOTAL(9,F7:F8)</f>
        <v>7</v>
      </c>
      <c r="G9" s="56"/>
      <c r="H9" s="50">
        <f>SUBTOTAL(9,H7:H8)</f>
        <v>5</v>
      </c>
      <c r="I9" s="56"/>
      <c r="J9" s="50">
        <f>SUBTOTAL(9,J7:J8)</f>
        <v>25</v>
      </c>
    </row>
    <row r="10" s="45" customFormat="1" ht="20.1" customHeight="1" outlineLevel="2" spans="1:10">
      <c r="A10" s="53">
        <v>5</v>
      </c>
      <c r="B10" s="54" t="s">
        <v>658</v>
      </c>
      <c r="C10" s="53" t="s">
        <v>729</v>
      </c>
      <c r="D10" s="53">
        <f>COUNTIFS(教师周课时量统计!$E$3:$E$281,C10,教师周课时量统计!$D$3:$D$281,"专职")</f>
        <v>10</v>
      </c>
      <c r="E10" s="55" t="e">
        <f>(SUMIFS(教师周课时量统计!$N$3:$N$281,教师周课时量统计!$E$3:$E$281,C10,教师周课时量统计!$D$3:$D$281,"专职"))/D10</f>
        <v>#REF!</v>
      </c>
      <c r="F10" s="53">
        <f>COUNTIFS(教师周课时量统计!$E$3:$E$281,C10,教师周课时量统计!$D$3:$D$281,"兼职")</f>
        <v>2</v>
      </c>
      <c r="G10" s="55" t="e">
        <f>(SUMIFS(教师周课时量统计!$N$3:$N$281,教师周课时量统计!$E$3:$E$281,C10,教师周课时量统计!$D$3:$D$281,"兼职"))/F10</f>
        <v>#REF!</v>
      </c>
      <c r="H10" s="53">
        <f>COUNTIFS(教师周课时量统计!$E$3:$E$281,C10,教师周课时量统计!$D$3:$D$281,"外聘")</f>
        <v>0</v>
      </c>
      <c r="I10" s="55">
        <v>0</v>
      </c>
      <c r="J10" s="53">
        <f t="shared" ref="J10:J15" si="0">SUM(D10,F10,H10)</f>
        <v>12</v>
      </c>
    </row>
    <row r="11" s="45" customFormat="1" ht="20.1" customHeight="1" outlineLevel="2" spans="1:10">
      <c r="A11" s="53">
        <v>6</v>
      </c>
      <c r="B11" s="54" t="s">
        <v>658</v>
      </c>
      <c r="C11" s="53" t="s">
        <v>730</v>
      </c>
      <c r="D11" s="53">
        <f>COUNTIFS(教师周课时量统计!$E$3:$E$281,C11,教师周课时量统计!$D$3:$D$281,"专职")</f>
        <v>11</v>
      </c>
      <c r="E11" s="55" t="e">
        <f>(SUMIFS(教师周课时量统计!$N$3:$N$281,教师周课时量统计!$E$3:$E$281,C11,教师周课时量统计!$D$3:$D$281,"专职"))/D11</f>
        <v>#REF!</v>
      </c>
      <c r="F11" s="53">
        <f>COUNTIFS(教师周课时量统计!$E$3:$E$281,C11,教师周课时量统计!$D$3:$D$281,"兼职")</f>
        <v>2</v>
      </c>
      <c r="G11" s="55" t="e">
        <f>(SUMIFS(教师周课时量统计!$N$3:$N$281,教师周课时量统计!$E$3:$E$281,C11,教师周课时量统计!$D$3:$D$281,"兼职"))/F11</f>
        <v>#REF!</v>
      </c>
      <c r="H11" s="53">
        <f>COUNTIFS(教师周课时量统计!$E$3:$E$281,C11,教师周课时量统计!$D$3:$D$281,"外聘")</f>
        <v>0</v>
      </c>
      <c r="I11" s="55">
        <v>0</v>
      </c>
      <c r="J11" s="53">
        <f t="shared" si="0"/>
        <v>13</v>
      </c>
    </row>
    <row r="12" s="45" customFormat="1" ht="20.1" customHeight="1" outlineLevel="1" spans="1:10">
      <c r="A12" s="53"/>
      <c r="B12" s="49" t="s">
        <v>731</v>
      </c>
      <c r="C12" s="50"/>
      <c r="D12" s="50">
        <f>SUBTOTAL(9,D10:D11)</f>
        <v>21</v>
      </c>
      <c r="E12" s="56"/>
      <c r="F12" s="50">
        <f>SUBTOTAL(9,F10:F11)</f>
        <v>4</v>
      </c>
      <c r="G12" s="56"/>
      <c r="H12" s="50">
        <f>SUBTOTAL(9,H10:H11)</f>
        <v>0</v>
      </c>
      <c r="I12" s="56"/>
      <c r="J12" s="50">
        <f>SUBTOTAL(9,J10:J11)</f>
        <v>25</v>
      </c>
    </row>
    <row r="13" s="45" customFormat="1" ht="20.1" customHeight="1" outlineLevel="2" spans="1:10">
      <c r="A13" s="53">
        <v>7</v>
      </c>
      <c r="B13" s="54" t="s">
        <v>665</v>
      </c>
      <c r="C13" s="53" t="s">
        <v>732</v>
      </c>
      <c r="D13" s="53">
        <f>COUNTIFS(教师周课时量统计!$E$3:$E$281,C13,教师周课时量统计!$D$3:$D$281,"专职")</f>
        <v>7</v>
      </c>
      <c r="E13" s="55" t="e">
        <f>(SUMIFS(教师周课时量统计!$N$3:$N$281,教师周课时量统计!$E$3:$E$281,C13,教师周课时量统计!$D$3:$D$281,"专职"))/D13</f>
        <v>#REF!</v>
      </c>
      <c r="F13" s="53">
        <f>COUNTIFS(教师周课时量统计!$E$3:$E$281,C13,教师周课时量统计!$D$3:$D$281,"兼职")</f>
        <v>2</v>
      </c>
      <c r="G13" s="55" t="e">
        <f>(SUMIFS(教师周课时量统计!$N$3:$N$281,教师周课时量统计!$E$3:$E$281,C13,教师周课时量统计!$D$3:$D$281,"兼职"))/F13</f>
        <v>#REF!</v>
      </c>
      <c r="H13" s="53">
        <f>COUNTIFS(教师周课时量统计!$E$3:$E$281,C13,教师周课时量统计!$D$3:$D$281,"外聘")</f>
        <v>1</v>
      </c>
      <c r="I13" s="55" t="e">
        <f>(SUMIFS(教师周课时量统计!$N$3:$N$281,教师周课时量统计!$E$3:$E$281,C13,教师周课时量统计!$D$3:$D$281,"外聘"))/H13</f>
        <v>#REF!</v>
      </c>
      <c r="J13" s="53">
        <f t="shared" si="0"/>
        <v>10</v>
      </c>
    </row>
    <row r="14" s="45" customFormat="1" ht="20.1" customHeight="1" outlineLevel="2" spans="1:10">
      <c r="A14" s="53">
        <v>8</v>
      </c>
      <c r="B14" s="54" t="s">
        <v>665</v>
      </c>
      <c r="C14" s="53" t="s">
        <v>733</v>
      </c>
      <c r="D14" s="53">
        <f>COUNTIFS(教师周课时量统计!$E$3:$E$281,C14,教师周课时量统计!$D$3:$D$281,"专职")</f>
        <v>5</v>
      </c>
      <c r="E14" s="55" t="e">
        <f>(SUMIFS(教师周课时量统计!$N$3:$N$281,教师周课时量统计!$E$3:$E$281,C14,教师周课时量统计!$D$3:$D$281,"专职"))/D14</f>
        <v>#REF!</v>
      </c>
      <c r="F14" s="53">
        <f>COUNTIFS(教师周课时量统计!$E$3:$E$281,C14,教师周课时量统计!$D$3:$D$281,"兼职")</f>
        <v>1</v>
      </c>
      <c r="G14" s="55" t="e">
        <f>(SUMIFS(教师周课时量统计!$N$3:$N$281,教师周课时量统计!$E$3:$E$281,C14,教师周课时量统计!$D$3:$D$281,"兼职"))/F14</f>
        <v>#REF!</v>
      </c>
      <c r="H14" s="53">
        <f>COUNTIFS(教师周课时量统计!$E$3:$E$281,C14,教师周课时量统计!$D$3:$D$281,"外聘")</f>
        <v>1</v>
      </c>
      <c r="I14" s="55">
        <f>(SUMIFS(教师周课时量统计!$N$3:$N$275,教师周课时量统计!$E$3:$E$275,C14,教师周课时量统计!$D$3:$D$275,"外聘"))/H14</f>
        <v>0</v>
      </c>
      <c r="J14" s="53">
        <f t="shared" si="0"/>
        <v>7</v>
      </c>
    </row>
    <row r="15" s="45" customFormat="1" ht="20.1" customHeight="1" outlineLevel="2" spans="1:10">
      <c r="A15" s="53">
        <v>9</v>
      </c>
      <c r="B15" s="54" t="s">
        <v>665</v>
      </c>
      <c r="C15" s="57" t="s">
        <v>734</v>
      </c>
      <c r="D15" s="53">
        <f>COUNTIFS(教师周课时量统计!$E$3:$E$281,C15,教师周课时量统计!$D$3:$D$281,"专职")</f>
        <v>5</v>
      </c>
      <c r="E15" s="55" t="e">
        <f>(SUMIFS(教师周课时量统计!$N$3:$N$281,教师周课时量统计!$E$3:$E$281,C15,教师周课时量统计!$D$3:$D$281,"专职"))/D15</f>
        <v>#REF!</v>
      </c>
      <c r="F15" s="53">
        <f>COUNTIFS(教师周课时量统计!$E$3:$E$281,C15,教师周课时量统计!$D$3:$D$281,"兼职")</f>
        <v>1</v>
      </c>
      <c r="G15" s="55" t="e">
        <f>(SUMIFS(教师周课时量统计!$N$3:$N$281,教师周课时量统计!$E$3:$E$281,C15,教师周课时量统计!$D$3:$D$281,"兼职"))/F15</f>
        <v>#REF!</v>
      </c>
      <c r="H15" s="53">
        <f>COUNTIFS(教师周课时量统计!$E$3:$E$281,C15,教师周课时量统计!$D$3:$D$281,"外聘")</f>
        <v>1</v>
      </c>
      <c r="I15" s="55">
        <v>0</v>
      </c>
      <c r="J15" s="53">
        <f t="shared" si="0"/>
        <v>7</v>
      </c>
    </row>
    <row r="16" s="45" customFormat="1" ht="20.1" customHeight="1" outlineLevel="1" spans="1:10">
      <c r="A16" s="53"/>
      <c r="B16" s="49" t="s">
        <v>735</v>
      </c>
      <c r="C16" s="58"/>
      <c r="D16" s="50">
        <f>SUBTOTAL(9,D13:D15)</f>
        <v>17</v>
      </c>
      <c r="E16" s="56"/>
      <c r="F16" s="50">
        <f>SUBTOTAL(9,F13:F15)</f>
        <v>4</v>
      </c>
      <c r="G16" s="56"/>
      <c r="H16" s="50">
        <f>SUBTOTAL(9,H13:H15)</f>
        <v>3</v>
      </c>
      <c r="I16" s="56"/>
      <c r="J16" s="50">
        <f>SUBTOTAL(9,J13:J15)</f>
        <v>24</v>
      </c>
    </row>
    <row r="17" s="45" customFormat="1" ht="20.1" customHeight="1" outlineLevel="2" spans="1:10">
      <c r="A17" s="53">
        <v>10</v>
      </c>
      <c r="B17" s="54" t="s">
        <v>662</v>
      </c>
      <c r="C17" s="53" t="s">
        <v>736</v>
      </c>
      <c r="D17" s="53">
        <f>COUNTIFS(教师周课时量统计!$E$3:$E$281,C17,教师周课时量统计!$D$3:$D$281,"专职")</f>
        <v>4</v>
      </c>
      <c r="E17" s="55" t="e">
        <f>(SUMIFS(教师周课时量统计!$N$3:$N$281,教师周课时量统计!$E$3:$E$281,C17,教师周课时量统计!$D$3:$D$281,"专职"))/D17</f>
        <v>#REF!</v>
      </c>
      <c r="F17" s="53">
        <f>COUNTIFS(教师周课时量统计!$E$3:$E$281,C17,教师周课时量统计!$D$3:$D$281,"兼职")</f>
        <v>1</v>
      </c>
      <c r="G17" s="55" t="e">
        <f>(SUMIFS(教师周课时量统计!$N$3:$N$281,教师周课时量统计!$E$3:$E$281,C17,教师周课时量统计!$D$3:$D$281,"兼职"))/F17</f>
        <v>#REF!</v>
      </c>
      <c r="H17" s="53">
        <f>COUNTIFS(教师周课时量统计!$E$3:$E$281,C17,教师周课时量统计!$D$3:$D$281,"外聘")</f>
        <v>0</v>
      </c>
      <c r="I17" s="55">
        <v>0</v>
      </c>
      <c r="J17" s="53">
        <f t="shared" ref="J17:J24" si="1">SUM(D17,F17,H17)</f>
        <v>5</v>
      </c>
    </row>
    <row r="18" s="45" customFormat="1" ht="20.1" customHeight="1" outlineLevel="2" spans="1:10">
      <c r="A18" s="53">
        <v>11</v>
      </c>
      <c r="B18" s="54" t="s">
        <v>662</v>
      </c>
      <c r="C18" s="53" t="s">
        <v>737</v>
      </c>
      <c r="D18" s="53">
        <f>COUNTIFS(教师周课时量统计!$E$3:$E$281,C18,教师周课时量统计!$D$3:$D$281,"专职")</f>
        <v>16</v>
      </c>
      <c r="E18" s="55" t="e">
        <f>(SUMIFS(教师周课时量统计!$N$3:$N$281,教师周课时量统计!$E$3:$E$281,C18,教师周课时量统计!$D$3:$D$281,"专职"))/D18</f>
        <v>#REF!</v>
      </c>
      <c r="F18" s="53">
        <f>COUNTIFS(教师周课时量统计!$E$3:$E$281,C18,教师周课时量统计!$D$3:$D$281,"兼职")</f>
        <v>1</v>
      </c>
      <c r="G18" s="55" t="e">
        <f>(SUMIFS(教师周课时量统计!$N$3:$N$281,教师周课时量统计!$E$3:$E$281,C18,教师周课时量统计!$D$3:$D$281,"兼职"))/F18</f>
        <v>#REF!</v>
      </c>
      <c r="H18" s="53">
        <f>COUNTIFS(教师周课时量统计!$E$3:$E$281,C18,教师周课时量统计!$D$3:$D$281,"外聘")</f>
        <v>0</v>
      </c>
      <c r="I18" s="55">
        <v>0</v>
      </c>
      <c r="J18" s="53">
        <f t="shared" si="1"/>
        <v>17</v>
      </c>
    </row>
    <row r="19" s="45" customFormat="1" ht="20.1" customHeight="1" outlineLevel="1" spans="1:10">
      <c r="A19" s="53"/>
      <c r="B19" s="49" t="s">
        <v>738</v>
      </c>
      <c r="C19" s="50"/>
      <c r="D19" s="50">
        <f>SUBTOTAL(9,D17:D18)</f>
        <v>20</v>
      </c>
      <c r="E19" s="56"/>
      <c r="F19" s="50">
        <f>SUBTOTAL(9,F17:F18)</f>
        <v>2</v>
      </c>
      <c r="G19" s="56"/>
      <c r="H19" s="50">
        <f>SUBTOTAL(9,H17:H18)</f>
        <v>0</v>
      </c>
      <c r="I19" s="56"/>
      <c r="J19" s="50">
        <f>SUBTOTAL(9,J17:J18)</f>
        <v>22</v>
      </c>
    </row>
    <row r="20" s="45" customFormat="1" ht="20.1" customHeight="1" outlineLevel="2" spans="1:10">
      <c r="A20" s="53">
        <v>12</v>
      </c>
      <c r="B20" s="54" t="s">
        <v>660</v>
      </c>
      <c r="C20" s="53" t="s">
        <v>739</v>
      </c>
      <c r="D20" s="53">
        <f>COUNTIFS(教师周课时量统计!$E$3:$E$281,C20,教师周课时量统计!$D$3:$D$281,"专职")</f>
        <v>7</v>
      </c>
      <c r="E20" s="55" t="e">
        <f>(SUMIFS(教师周课时量统计!$N$3:$N$281,教师周课时量统计!$E$3:$E$281,C20,教师周课时量统计!$D$3:$D$281,"专职"))/D20</f>
        <v>#REF!</v>
      </c>
      <c r="F20" s="53">
        <f>COUNTIFS(教师周课时量统计!$E$3:$E$281,C20,教师周课时量统计!$D$3:$D$281,"兼职")</f>
        <v>1</v>
      </c>
      <c r="G20" s="55" t="e">
        <f>(SUMIFS(教师周课时量统计!$N$3:$N$281,教师周课时量统计!$E$3:$E$281,C20,教师周课时量统计!$D$3:$D$281,"兼职"))/F20</f>
        <v>#REF!</v>
      </c>
      <c r="H20" s="53">
        <f>COUNTIFS(教师周课时量统计!$E$3:$E$281,C20,教师周课时量统计!$D$3:$D$281,"外聘")</f>
        <v>0</v>
      </c>
      <c r="I20" s="55">
        <v>0</v>
      </c>
      <c r="J20" s="53">
        <f t="shared" si="1"/>
        <v>8</v>
      </c>
    </row>
    <row r="21" s="45" customFormat="1" ht="20.1" customHeight="1" outlineLevel="2" spans="1:10">
      <c r="A21" s="53">
        <v>13</v>
      </c>
      <c r="B21" s="54" t="s">
        <v>660</v>
      </c>
      <c r="C21" s="53" t="s">
        <v>740</v>
      </c>
      <c r="D21" s="53">
        <f>COUNTIFS(教师周课时量统计!$E$3:$E$281,C21,教师周课时量统计!$D$3:$D$281,"专职")</f>
        <v>10</v>
      </c>
      <c r="E21" s="55" t="e">
        <f>(SUMIFS(教师周课时量统计!$N$3:$N$281,教师周课时量统计!$E$3:$E$281,C21,教师周课时量统计!$D$3:$D$281,"专职"))/D21</f>
        <v>#REF!</v>
      </c>
      <c r="F21" s="53">
        <f>COUNTIFS(教师周课时量统计!$E$3:$E$281,C21,教师周课时量统计!$D$3:$D$281,"兼职")</f>
        <v>5</v>
      </c>
      <c r="G21" s="55" t="e">
        <f>(SUMIFS(教师周课时量统计!$N$3:$N$281,教师周课时量统计!$E$3:$E$281,C21,教师周课时量统计!$D$3:$D$281,"兼职"))/F21</f>
        <v>#REF!</v>
      </c>
      <c r="H21" s="53">
        <f>COUNTIFS(教师周课时量统计!$E$3:$E$281,C21,教师周课时量统计!$D$3:$D$281,"外聘")</f>
        <v>1</v>
      </c>
      <c r="I21" s="55" t="e">
        <f>(SUMIFS(教师周课时量统计!$N$3:$N$281,教师周课时量统计!$E$3:$E$281,C21,教师周课时量统计!$D$3:$D$281,"外聘"))/H21</f>
        <v>#REF!</v>
      </c>
      <c r="J21" s="53">
        <f t="shared" si="1"/>
        <v>16</v>
      </c>
    </row>
    <row r="22" s="45" customFormat="1" ht="20.1" customHeight="1" outlineLevel="2" spans="1:10">
      <c r="A22" s="53">
        <v>14</v>
      </c>
      <c r="B22" s="54" t="s">
        <v>660</v>
      </c>
      <c r="C22" s="53" t="s">
        <v>741</v>
      </c>
      <c r="D22" s="53">
        <f>COUNTIFS(教师周课时量统计!$E$3:$E$275,C22,教师周课时量统计!$D$3:$D$275,"专职")</f>
        <v>4</v>
      </c>
      <c r="E22" s="55" t="e">
        <f>(SUMIFS(教师周课时量统计!$N$3:$N$275,教师周课时量统计!$E$3:$E$275,C22,教师周课时量统计!$D$3:$D$275,"专职"))/D22</f>
        <v>#REF!</v>
      </c>
      <c r="F22" s="53">
        <f>COUNTIFS(教师周课时量统计!$E$3:$E$275,C22,教师周课时量统计!$D$3:$D$275,"兼职")</f>
        <v>0</v>
      </c>
      <c r="G22" s="55">
        <v>0</v>
      </c>
      <c r="H22" s="53">
        <f>COUNTIFS(教师周课时量统计!$E$3:$E$275,C22,教师周课时量统计!$D$3:$D$275,"外聘")</f>
        <v>0</v>
      </c>
      <c r="I22" s="55">
        <v>0</v>
      </c>
      <c r="J22" s="53">
        <f t="shared" si="1"/>
        <v>4</v>
      </c>
    </row>
    <row r="23" s="45" customFormat="1" ht="20.1" customHeight="1" outlineLevel="2" spans="1:10">
      <c r="A23" s="53">
        <v>15</v>
      </c>
      <c r="B23" s="54" t="s">
        <v>660</v>
      </c>
      <c r="C23" s="53" t="s">
        <v>742</v>
      </c>
      <c r="D23" s="53">
        <f>COUNTIFS(教师周课时量统计!$E$3:$E$281,C23,教师周课时量统计!$D$3:$D$281,"专职")</f>
        <v>9</v>
      </c>
      <c r="E23" s="55" t="e">
        <f>(SUMIFS(教师周课时量统计!$N$3:$N$281,教师周课时量统计!$E$3:$E$281,C23,教师周课时量统计!$D$3:$D$281,"专职"))/D23</f>
        <v>#REF!</v>
      </c>
      <c r="F23" s="53">
        <f>COUNTIFS(教师周课时量统计!$E$3:$E$281,C23,教师周课时量统计!$D$3:$D$281,"兼职")</f>
        <v>3</v>
      </c>
      <c r="G23" s="55" t="e">
        <f>(SUMIFS(教师周课时量统计!$N$3:$N$281,教师周课时量统计!$E$3:$E$281,C23,教师周课时量统计!$D$3:$D$281,"兼职"))/F23</f>
        <v>#REF!</v>
      </c>
      <c r="H23" s="53">
        <f>COUNTIFS(教师周课时量统计!$E$3:$E$281,C23,教师周课时量统计!$D$3:$D$281,"外聘")</f>
        <v>3</v>
      </c>
      <c r="I23" s="55" t="e">
        <f>(SUMIFS(教师周课时量统计!$N$3:$N$281,教师周课时量统计!$E$3:$E$281,C23,教师周课时量统计!$D$3:$D$281,"外聘"))/H23</f>
        <v>#REF!</v>
      </c>
      <c r="J23" s="53">
        <f t="shared" si="1"/>
        <v>15</v>
      </c>
    </row>
    <row r="24" s="45" customFormat="1" ht="20.1" customHeight="1" outlineLevel="2" spans="1:10">
      <c r="A24" s="53">
        <v>16</v>
      </c>
      <c r="B24" s="54" t="s">
        <v>660</v>
      </c>
      <c r="C24" s="53" t="s">
        <v>743</v>
      </c>
      <c r="D24" s="53">
        <f>COUNTIFS(教师周课时量统计!$E$3:$E$281,C24,教师周课时量统计!$D$3:$D$281,"专职")</f>
        <v>12</v>
      </c>
      <c r="E24" s="55" t="e">
        <f>(SUMIFS(教师周课时量统计!$N$3:$N$281,教师周课时量统计!$E$3:$E$281,C24,教师周课时量统计!$D$3:$D$281,"专职"))/D24</f>
        <v>#REF!</v>
      </c>
      <c r="F24" s="53">
        <f>COUNTIFS(教师周课时量统计!$E$3:$E$281,C24,教师周课时量统计!$D$3:$D$281,"兼职")</f>
        <v>1</v>
      </c>
      <c r="G24" s="55" t="e">
        <f>(SUMIFS(教师周课时量统计!$N$3:$N$281,教师周课时量统计!$E$3:$E$281,C24,教师周课时量统计!$D$3:$D$281,"兼职"))/F24</f>
        <v>#REF!</v>
      </c>
      <c r="H24" s="53">
        <f>COUNTIFS(教师周课时量统计!$E$3:$E$281,C24,教师周课时量统计!$D$3:$D$281,"外聘")</f>
        <v>3</v>
      </c>
      <c r="I24" s="55" t="e">
        <f>(SUMIFS(教师周课时量统计!$N$3:$N$281,教师周课时量统计!$E$3:$E$281,C24,教师周课时量统计!$D$3:$D$281,"外聘"))/H24</f>
        <v>#REF!</v>
      </c>
      <c r="J24" s="53">
        <f t="shared" si="1"/>
        <v>16</v>
      </c>
    </row>
    <row r="25" s="45" customFormat="1" ht="20.1" customHeight="1" outlineLevel="1" spans="1:10">
      <c r="A25" s="53"/>
      <c r="B25" s="49" t="s">
        <v>744</v>
      </c>
      <c r="C25" s="50"/>
      <c r="D25" s="50">
        <f>SUBTOTAL(9,D20:D24)</f>
        <v>42</v>
      </c>
      <c r="E25" s="56"/>
      <c r="F25" s="50">
        <f>SUBTOTAL(9,F20:F24)</f>
        <v>10</v>
      </c>
      <c r="G25" s="56"/>
      <c r="H25" s="50">
        <f>SUBTOTAL(9,H20:H24)</f>
        <v>7</v>
      </c>
      <c r="I25" s="56"/>
      <c r="J25" s="50">
        <f>SUBTOTAL(9,J20:J24)</f>
        <v>59</v>
      </c>
    </row>
    <row r="26" s="45" customFormat="1" ht="20.1" customHeight="1" outlineLevel="2" spans="1:10">
      <c r="A26" s="53">
        <v>17</v>
      </c>
      <c r="B26" s="54" t="s">
        <v>659</v>
      </c>
      <c r="C26" s="53" t="s">
        <v>745</v>
      </c>
      <c r="D26" s="53">
        <f>COUNTIFS(教师周课时量统计!$E$3:$E$281,C26,教师周课时量统计!$D$3:$D$281,"专职")</f>
        <v>14</v>
      </c>
      <c r="E26" s="55" t="e">
        <f>(SUMIFS(教师周课时量统计!$N$3:$N$281,教师周课时量统计!$E$3:$E$281,C26,教师周课时量统计!$D$3:$D$281,"专职"))/D26</f>
        <v>#REF!</v>
      </c>
      <c r="F26" s="53">
        <f>COUNTIFS(教师周课时量统计!$E$3:$E$281,C26,教师周课时量统计!$D$3:$D$281,"兼职")</f>
        <v>0</v>
      </c>
      <c r="G26" s="55">
        <v>0</v>
      </c>
      <c r="H26" s="53">
        <f>COUNTIFS(教师周课时量统计!$E$3:$E$281,C26,教师周课时量统计!$D$3:$D$281,"外聘")</f>
        <v>0</v>
      </c>
      <c r="I26" s="55">
        <v>0</v>
      </c>
      <c r="J26" s="53">
        <f>SUM(D26,F26,H26)</f>
        <v>14</v>
      </c>
    </row>
    <row r="27" s="45" customFormat="1" ht="20.1" customHeight="1" outlineLevel="2" spans="1:10">
      <c r="A27" s="53">
        <v>18</v>
      </c>
      <c r="B27" s="54" t="s">
        <v>659</v>
      </c>
      <c r="C27" s="53" t="s">
        <v>746</v>
      </c>
      <c r="D27" s="53">
        <f>COUNTIFS(教师周课时量统计!$E$3:$E$281,C27,教师周课时量统计!$D$3:$D$281,"专职")</f>
        <v>6</v>
      </c>
      <c r="E27" s="55" t="e">
        <f>(SUMIFS(教师周课时量统计!$N$3:$N$281,教师周课时量统计!$E$3:$E$281,C27,教师周课时量统计!$D$3:$D$281,"专职"))/D27</f>
        <v>#REF!</v>
      </c>
      <c r="F27" s="53">
        <f>COUNTIFS(教师周课时量统计!$E$3:$E$281,C27,教师周课时量统计!$D$3:$D$281,"兼职")</f>
        <v>5</v>
      </c>
      <c r="G27" s="55" t="e">
        <f>(SUMIFS(教师周课时量统计!$N$3:$N$281,教师周课时量统计!$E$3:$E$281,C27,教师周课时量统计!$D$3:$D$281,"兼职"))/F27</f>
        <v>#REF!</v>
      </c>
      <c r="H27" s="53">
        <f>COUNTIFS(教师周课时量统计!$E$3:$E$281,C27,教师周课时量统计!$D$3:$D$281,"外聘")</f>
        <v>1</v>
      </c>
      <c r="I27" s="55" t="e">
        <f>(SUMIFS(教师周课时量统计!$N$3:$N$281,教师周课时量统计!$E$3:$E$281,C27,教师周课时量统计!$D$3:$D$281,"外聘"))/H27</f>
        <v>#REF!</v>
      </c>
      <c r="J27" s="53">
        <f>SUM(D27,F27,H27)</f>
        <v>12</v>
      </c>
    </row>
    <row r="28" s="45" customFormat="1" ht="20.1" customHeight="1" outlineLevel="2" spans="1:10">
      <c r="A28" s="53">
        <v>19</v>
      </c>
      <c r="B28" s="54" t="s">
        <v>659</v>
      </c>
      <c r="C28" s="53" t="s">
        <v>747</v>
      </c>
      <c r="D28" s="53">
        <f>COUNTIFS(教师周课时量统计!$E$3:$E$281,C28,教师周课时量统计!$D$3:$D$281,"专职")</f>
        <v>7</v>
      </c>
      <c r="E28" s="55" t="e">
        <f>(SUMIFS(教师周课时量统计!$N$3:$N$281,教师周课时量统计!$E$3:$E$281,C28,教师周课时量统计!$D$3:$D$281,"专职"))/D28</f>
        <v>#REF!</v>
      </c>
      <c r="F28" s="53">
        <f>COUNTIFS(教师周课时量统计!$E$3:$E$281,C28,教师周课时量统计!$D$3:$D$281,"兼职")</f>
        <v>5</v>
      </c>
      <c r="G28" s="55" t="e">
        <f>(SUMIFS(教师周课时量统计!$N$3:$N$281,教师周课时量统计!$E$3:$E$281,C28,教师周课时量统计!$D$3:$D$281,"兼职"))/F28</f>
        <v>#REF!</v>
      </c>
      <c r="H28" s="53">
        <f>COUNTIFS(教师周课时量统计!$E$3:$E$281,C28,教师周课时量统计!$D$3:$D$281,"外聘")</f>
        <v>0</v>
      </c>
      <c r="I28" s="55">
        <v>0</v>
      </c>
      <c r="J28" s="53">
        <f>SUM(D28,F28,H28)</f>
        <v>12</v>
      </c>
    </row>
    <row r="29" s="45" customFormat="1" ht="20.1" customHeight="1" outlineLevel="1" spans="1:10">
      <c r="A29" s="53"/>
      <c r="B29" s="49" t="s">
        <v>748</v>
      </c>
      <c r="C29" s="50"/>
      <c r="D29" s="50">
        <f>SUBTOTAL(9,D26:D28)</f>
        <v>27</v>
      </c>
      <c r="E29" s="56"/>
      <c r="F29" s="50">
        <f>SUBTOTAL(9,F26:F28)</f>
        <v>10</v>
      </c>
      <c r="G29" s="56"/>
      <c r="H29" s="50">
        <f>SUBTOTAL(9,H26:H28)</f>
        <v>1</v>
      </c>
      <c r="I29" s="56"/>
      <c r="J29" s="50">
        <f>SUBTOTAL(9,J26:J28)</f>
        <v>38</v>
      </c>
    </row>
    <row r="30" s="45" customFormat="1" ht="20.1" customHeight="1" outlineLevel="2" spans="1:10">
      <c r="A30" s="53">
        <v>20</v>
      </c>
      <c r="B30" s="54" t="s">
        <v>749</v>
      </c>
      <c r="C30" s="57" t="s">
        <v>750</v>
      </c>
      <c r="D30" s="53">
        <f>COUNTIFS(教师周课时量统计!$E$3:$E$281,C30,教师周课时量统计!$D$3:$D$281,"专职")</f>
        <v>5</v>
      </c>
      <c r="E30" s="55" t="e">
        <f>(SUMIFS(教师周课时量统计!$N$3:$N$281,教师周课时量统计!$E$3:$E$281,C30,教师周课时量统计!$D$3:$D$281,"专职"))/D30</f>
        <v>#REF!</v>
      </c>
      <c r="F30" s="53">
        <f>COUNTIFS(教师周课时量统计!$E$3:$E$281,C30,教师周课时量统计!$D$3:$D$281,"兼职")</f>
        <v>4</v>
      </c>
      <c r="G30" s="55" t="e">
        <f>(SUMIFS(教师周课时量统计!$N$3:$N$281,教师周课时量统计!$E$3:$E$281,C30,教师周课时量统计!$D$3:$D$281,"兼职"))/F30</f>
        <v>#REF!</v>
      </c>
      <c r="H30" s="53">
        <f>COUNTIFS(教师周课时量统计!$E$3:$E$281,C30,教师周课时量统计!$D$3:$D$281,"外聘")</f>
        <v>0</v>
      </c>
      <c r="I30" s="55">
        <v>0</v>
      </c>
      <c r="J30" s="53">
        <f t="shared" ref="J30:J35" si="2">SUM(D30,F30,H30)</f>
        <v>9</v>
      </c>
    </row>
    <row r="31" s="45" customFormat="1" ht="20.1" customHeight="1" outlineLevel="2" spans="1:10">
      <c r="A31" s="53">
        <v>21</v>
      </c>
      <c r="B31" s="54" t="s">
        <v>749</v>
      </c>
      <c r="C31" s="53" t="s">
        <v>751</v>
      </c>
      <c r="D31" s="53">
        <f>COUNTIFS(教师周课时量统计!$E$3:$E$281,C31,教师周课时量统计!$D$3:$D$281,"专职")</f>
        <v>2</v>
      </c>
      <c r="E31" s="55" t="e">
        <f>(SUMIFS(教师周课时量统计!$N$3:$N$281,教师周课时量统计!$E$3:$E$281,C31,教师周课时量统计!$D$3:$D$281,"专职"))/D31</f>
        <v>#REF!</v>
      </c>
      <c r="F31" s="53">
        <f>COUNTIFS(教师周课时量统计!$E$3:$E$281,C31,教师周课时量统计!$D$3:$D$281,"兼职")</f>
        <v>2</v>
      </c>
      <c r="G31" s="55" t="e">
        <f>(SUMIFS(教师周课时量统计!$N$3:$N$281,教师周课时量统计!$E$3:$E$281,C31,教师周课时量统计!$D$3:$D$281,"兼职"))/F31</f>
        <v>#REF!</v>
      </c>
      <c r="H31" s="53">
        <f>COUNTIFS(教师周课时量统计!$E$3:$E$281,C31,教师周课时量统计!$D$3:$D$281,"外聘")</f>
        <v>0</v>
      </c>
      <c r="I31" s="55">
        <v>0</v>
      </c>
      <c r="J31" s="53">
        <f t="shared" si="2"/>
        <v>4</v>
      </c>
    </row>
    <row r="32" s="45" customFormat="1" ht="20.1" customHeight="1" outlineLevel="1" spans="1:10">
      <c r="A32" s="53"/>
      <c r="B32" s="49" t="s">
        <v>752</v>
      </c>
      <c r="C32" s="50"/>
      <c r="D32" s="50">
        <f>SUBTOTAL(9,D30:D31)</f>
        <v>7</v>
      </c>
      <c r="E32" s="56"/>
      <c r="F32" s="50">
        <f>SUBTOTAL(9,F30:F31)</f>
        <v>6</v>
      </c>
      <c r="G32" s="56"/>
      <c r="H32" s="50">
        <f>SUBTOTAL(9,H30:H31)</f>
        <v>0</v>
      </c>
      <c r="I32" s="56"/>
      <c r="J32" s="50">
        <f>SUBTOTAL(9,J30:J31)</f>
        <v>13</v>
      </c>
    </row>
    <row r="33" s="45" customFormat="1" ht="20.1" customHeight="1" outlineLevel="2" spans="1:10">
      <c r="A33" s="53">
        <v>22</v>
      </c>
      <c r="B33" s="54" t="s">
        <v>663</v>
      </c>
      <c r="C33" s="53" t="s">
        <v>753</v>
      </c>
      <c r="D33" s="53">
        <f>COUNTIFS(教师周课时量统计!$E$3:$E$281,C33,教师周课时量统计!$D$3:$D$281,"专职")</f>
        <v>11</v>
      </c>
      <c r="E33" s="55" t="e">
        <f>(SUMIFS(教师周课时量统计!$N$3:$N$281,教师周课时量统计!$E$3:$E$281,C33,教师周课时量统计!$D$3:$D$281,"专职"))/D33</f>
        <v>#REF!</v>
      </c>
      <c r="F33" s="53">
        <f>COUNTIFS(教师周课时量统计!$E$3:$E$281,C33,教师周课时量统计!$D$3:$D$281,"兼职")</f>
        <v>13</v>
      </c>
      <c r="G33" s="55" t="e">
        <f>(SUMIFS(教师周课时量统计!$N$3:$N$281,教师周课时量统计!$E$3:$E$281,C33,教师周课时量统计!$D$3:$D$281,"兼职"))/F33</f>
        <v>#REF!</v>
      </c>
      <c r="H33" s="53">
        <f>COUNTIFS(教师周课时量统计!$E$3:$E$281,C33,教师周课时量统计!$D$3:$D$281,"外聘")</f>
        <v>4</v>
      </c>
      <c r="I33" s="55" t="e">
        <f>(SUMIFS(教师周课时量统计!$N$3:$N$281,教师周课时量统计!$E$3:$E$281,C33,教师周课时量统计!$D$3:$D$281,"外聘"))/H33</f>
        <v>#REF!</v>
      </c>
      <c r="J33" s="53">
        <f t="shared" si="2"/>
        <v>28</v>
      </c>
    </row>
    <row r="34" s="45" customFormat="1" ht="20.1" customHeight="1" outlineLevel="2" spans="1:10">
      <c r="A34" s="53">
        <v>23</v>
      </c>
      <c r="B34" s="54" t="s">
        <v>663</v>
      </c>
      <c r="C34" s="53" t="s">
        <v>754</v>
      </c>
      <c r="D34" s="53">
        <f>COUNTIFS(教师周课时量统计!$E$3:$E$281,C34,教师周课时量统计!$D$3:$D$281,"专职")</f>
        <v>4</v>
      </c>
      <c r="E34" s="55" t="e">
        <f>(SUMIFS(教师周课时量统计!$N$3:$N$281,教师周课时量统计!$E$3:$E$281,C34,教师周课时量统计!$D$3:$D$281,"专职"))/D34</f>
        <v>#REF!</v>
      </c>
      <c r="F34" s="53">
        <f>COUNTIFS(教师周课时量统计!$E$3:$E$281,C34,教师周课时量统计!$D$3:$D$281,"兼职")</f>
        <v>1</v>
      </c>
      <c r="G34" s="55" t="e">
        <f>(SUMIFS(教师周课时量统计!$N$3:$N$281,教师周课时量统计!$E$3:$E$281,C34,教师周课时量统计!$D$3:$D$281,"兼职"))/F34</f>
        <v>#REF!</v>
      </c>
      <c r="H34" s="53">
        <f>COUNTIFS(教师周课时量统计!$E$3:$E$281,C34,教师周课时量统计!$D$3:$D$281,"外聘")</f>
        <v>0</v>
      </c>
      <c r="I34" s="55">
        <v>0</v>
      </c>
      <c r="J34" s="53">
        <f t="shared" si="2"/>
        <v>5</v>
      </c>
    </row>
    <row r="35" s="45" customFormat="1" ht="20.1" customHeight="1" outlineLevel="2" spans="1:10">
      <c r="A35" s="53">
        <v>24</v>
      </c>
      <c r="B35" s="54" t="s">
        <v>663</v>
      </c>
      <c r="C35" s="53" t="s">
        <v>755</v>
      </c>
      <c r="D35" s="53">
        <f>COUNTIFS(教师周课时量统计!$E$3:$E$281,C35,教师周课时量统计!$D$3:$D$281,"专职")</f>
        <v>4</v>
      </c>
      <c r="E35" s="55" t="e">
        <f>(SUMIFS(教师周课时量统计!$N$3:$N$281,教师周课时量统计!$E$3:$E$281,C35,教师周课时量统计!$D$3:$D$281,"专职"))/D35</f>
        <v>#REF!</v>
      </c>
      <c r="F35" s="53">
        <f>COUNTIFS(教师周课时量统计!$E$3:$E$281,C35,教师周课时量统计!$D$3:$D$281,"兼职")</f>
        <v>6</v>
      </c>
      <c r="G35" s="55" t="e">
        <f>(SUMIFS(教师周课时量统计!$N$3:$N$281,教师周课时量统计!$E$3:$E$281,C35,教师周课时量统计!$D$3:$D$281,"兼职"))/F35</f>
        <v>#REF!</v>
      </c>
      <c r="H35" s="53">
        <f>COUNTIFS(教师周课时量统计!$E$3:$E$281,C35,教师周课时量统计!$D$3:$D$281,"外聘")</f>
        <v>6</v>
      </c>
      <c r="I35" s="55" t="e">
        <f>(SUMIFS(教师周课时量统计!$N$3:$N$281,教师周课时量统计!$E$3:$E$281,C35,教师周课时量统计!$D$3:$D$281,"外聘"))/H35</f>
        <v>#REF!</v>
      </c>
      <c r="J35" s="53">
        <f t="shared" si="2"/>
        <v>16</v>
      </c>
    </row>
    <row r="36" s="45" customFormat="1" ht="20.1" customHeight="1" outlineLevel="1" spans="1:10">
      <c r="A36" s="53"/>
      <c r="B36" s="49" t="s">
        <v>756</v>
      </c>
      <c r="C36" s="50"/>
      <c r="D36" s="50">
        <f>SUBTOTAL(9,D33:D35)</f>
        <v>19</v>
      </c>
      <c r="E36" s="56"/>
      <c r="F36" s="50">
        <f>SUBTOTAL(9,F33:F35)</f>
        <v>20</v>
      </c>
      <c r="G36" s="56"/>
      <c r="H36" s="50">
        <f>SUBTOTAL(9,H33:H35)</f>
        <v>10</v>
      </c>
      <c r="I36" s="56"/>
      <c r="J36" s="50">
        <f>SUBTOTAL(9,J33:J35)</f>
        <v>49</v>
      </c>
    </row>
    <row r="37" s="45" customFormat="1" ht="20.1" customHeight="1" spans="1:10">
      <c r="A37" s="53"/>
      <c r="B37" s="49" t="s">
        <v>757</v>
      </c>
      <c r="C37" s="50"/>
      <c r="D37" s="50">
        <f>SUBTOTAL(9,D4:D35)</f>
        <v>180</v>
      </c>
      <c r="E37" s="56"/>
      <c r="F37" s="50">
        <f>SUBTOTAL(9,F4:F35)</f>
        <v>70</v>
      </c>
      <c r="G37" s="56"/>
      <c r="H37" s="50">
        <f>SUBTOTAL(9,H4:H35)</f>
        <v>26</v>
      </c>
      <c r="I37" s="56"/>
      <c r="J37" s="50">
        <f>SUBTOTAL(9,J4:J35)</f>
        <v>276</v>
      </c>
    </row>
  </sheetData>
  <mergeCells count="7">
    <mergeCell ref="A1:J1"/>
    <mergeCell ref="D2:E2"/>
    <mergeCell ref="F2:G2"/>
    <mergeCell ref="H2:I2"/>
    <mergeCell ref="A2:A3"/>
    <mergeCell ref="B2:B3"/>
    <mergeCell ref="C2:C3"/>
  </mergeCells>
  <pageMargins left="0.71" right="0.71" top="0.39" bottom="0.39" header="0.31" footer="0.31"/>
  <pageSetup paperSize="9" orientation="landscape" verticalDpi="300"/>
  <headerFooter>
    <oddFooter>&amp;C第&amp;P页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82"/>
  <sheetViews>
    <sheetView workbookViewId="0">
      <pane xSplit="1" ySplit="2" topLeftCell="B264" activePane="bottomRight" state="frozen"/>
      <selection/>
      <selection pane="topRight"/>
      <selection pane="bottomLeft"/>
      <selection pane="bottomRight" activeCell="E285" sqref="E285"/>
    </sheetView>
  </sheetViews>
  <sheetFormatPr defaultColWidth="9.14285714285714" defaultRowHeight="29.1" customHeight="1"/>
  <cols>
    <col min="1" max="1" width="5.85714285714286" style="22" customWidth="1"/>
    <col min="2" max="2" width="12.7142857142857" style="23" customWidth="1"/>
    <col min="3" max="3" width="14.5714285714286" style="22" customWidth="1"/>
    <col min="4" max="4" width="9.14285714285714" style="22"/>
    <col min="5" max="5" width="31" style="22" customWidth="1"/>
    <col min="6" max="6" width="9.14285714285714" style="22"/>
    <col min="7" max="7" width="8" style="24" customWidth="1"/>
    <col min="8" max="8" width="8.71428571428571" style="24" customWidth="1"/>
    <col min="9" max="9" width="9.14285714285714" style="24"/>
    <col min="10" max="10" width="8" style="24" customWidth="1"/>
    <col min="11" max="13" width="8.28571428571429" style="24" customWidth="1"/>
    <col min="14" max="14" width="10.2857142857143" style="24" customWidth="1"/>
    <col min="15" max="16384" width="9.14285714285714" style="22"/>
  </cols>
  <sheetData>
    <row r="1" customHeight="1" spans="1:14">
      <c r="A1" s="25" t="s">
        <v>758</v>
      </c>
      <c r="B1" s="26"/>
      <c r="C1" s="27"/>
      <c r="D1" s="27"/>
      <c r="E1" s="27"/>
      <c r="F1" s="27"/>
      <c r="G1" s="27"/>
      <c r="H1" s="27"/>
      <c r="I1" s="27"/>
      <c r="J1" s="27"/>
      <c r="K1" s="27"/>
      <c r="L1" s="37"/>
      <c r="M1" s="37"/>
      <c r="N1" s="37"/>
    </row>
    <row r="2" customHeight="1" spans="1:14">
      <c r="A2" s="28" t="s">
        <v>652</v>
      </c>
      <c r="B2" s="29" t="s">
        <v>567</v>
      </c>
      <c r="C2" s="28" t="s">
        <v>759</v>
      </c>
      <c r="D2" s="28" t="s">
        <v>760</v>
      </c>
      <c r="E2" s="28" t="s">
        <v>761</v>
      </c>
      <c r="F2" s="28" t="s">
        <v>762</v>
      </c>
      <c r="G2" s="30" t="s">
        <v>763</v>
      </c>
      <c r="H2" s="30" t="s">
        <v>764</v>
      </c>
      <c r="I2" s="30" t="s">
        <v>765</v>
      </c>
      <c r="J2" s="30" t="s">
        <v>766</v>
      </c>
      <c r="K2" s="30" t="s">
        <v>767</v>
      </c>
      <c r="L2" s="30" t="s">
        <v>768</v>
      </c>
      <c r="M2" s="30" t="s">
        <v>769</v>
      </c>
      <c r="N2" s="38" t="s">
        <v>770</v>
      </c>
    </row>
    <row r="3" ht="20.1" customHeight="1" spans="1:14">
      <c r="A3" s="31">
        <v>1</v>
      </c>
      <c r="B3" s="32" t="s">
        <v>771</v>
      </c>
      <c r="C3" s="33" t="str">
        <f>VLOOKUP(B3,教师基础数据!$B$2:$G4738,3,FALSE)</f>
        <v>电子系</v>
      </c>
      <c r="D3" s="33" t="str">
        <f>VLOOKUP(B3,教师基础数据!$B$2:$G599,4,FALSE)</f>
        <v>兼职</v>
      </c>
      <c r="E3" s="33" t="str">
        <f>VLOOKUP(B3,教师基础数据!$B$2:$G4632,5,FALSE)</f>
        <v>机电一体化教研室</v>
      </c>
      <c r="F3" s="31">
        <f>COUNTIF(G3:M3,"&lt;&gt;0")</f>
        <v>7</v>
      </c>
      <c r="G3" s="34" t="e">
        <f>(IF(COUNTIF(星期四78节!#REF!,B3)&gt;=2,1,COUNTIF(星期四78节!#REF!,B3))+IF(COUNTIF(星期四78节!#REF!,B3)&gt;=2,1,COUNTIF(星期四78节!#REF!,B3))+IF(COUNTIF(星期四78节!#REF!,B3)&gt;=2,1,COUNTIF(星期四78节!#REF!,B3))+IF(COUNTIF(星期四78节!#REF!,B3)&gt;=2,1,COUNTIF(星期四78节!#REF!,B3)))*2</f>
        <v>#REF!</v>
      </c>
      <c r="H3" s="34" t="e">
        <f>(IF(COUNTIF(星期四78节!#REF!,B3)&gt;=2,1,COUNTIF(星期四78节!#REF!,B3))+IF(COUNTIF(星期四78节!#REF!,B3)&gt;=2,1,COUNTIF(星期四78节!#REF!,B3))+IF(COUNTIF(星期四78节!#REF!,B3)&gt;=2,1,COUNTIF(星期四78节!#REF!,B3))+IF(COUNTIF(星期四78节!#REF!,B3)&gt;=2,1,COUNTIF(星期四78节!#REF!,B3)))*2</f>
        <v>#REF!</v>
      </c>
      <c r="I3" s="34" t="e">
        <f>(IF(COUNTIF(星期四78节!#REF!,B3)&gt;=2,1,COUNTIF(星期四78节!#REF!,B3))+IF(COUNTIF(星期四78节!#REF!,B3)&gt;=2,1,COUNTIF(星期四78节!#REF!,B3))+IF(COUNTIF(星期四78节!#REF!,B3)&gt;=2,1,COUNTIF(星期四78节!#REF!,B3))+IF(COUNTIF(星期四78节!#REF!,B3)&gt;=2,1,COUNTIF(星期四78节!#REF!,B3)))*2</f>
        <v>#REF!</v>
      </c>
      <c r="J3" s="34" t="e">
        <f>(IF(COUNTIF(星期四78节!#REF!,B3)&gt;=2,1,COUNTIF(星期四78节!#REF!,B3))+IF(COUNTIF(星期四78节!#REF!,B3)&gt;=2,1,COUNTIF(星期四78节!#REF!,B3))+IF(COUNTIF(星期四78节!#REF!,B3)&gt;=2,1,COUNTIF(星期四78节!#REF!,B3))+IF(COUNTIF(星期四78节!#REF!,B3)&gt;=2,1,COUNTIF(星期四78节!#REF!,B3)))*2</f>
        <v>#REF!</v>
      </c>
      <c r="K3" s="34" t="e">
        <f>(IF(COUNTIF(星期四78节!#REF!,B3)&gt;=2,1,COUNTIF(星期四78节!#REF!,B3))+IF(COUNTIF(星期四78节!#REF!,B3)&gt;=2,1,COUNTIF(星期四78节!#REF!,B3)))*2+(IF(COUNTIF(星期四78节!#REF!,B3)&gt;=2,1,COUNTIF(星期四78节!#REF!,B3))+IF(COUNTIF(星期四78节!#REF!,B3)&gt;=2,1,COUNTIF(星期四78节!#REF!,B3)))*2</f>
        <v>#REF!</v>
      </c>
      <c r="L3" s="34" t="e">
        <f>(IF(COUNTIF(星期四78节!#REF!,B3)&gt;=2,1,COUNTIF(星期四78节!#REF!,B3))+IF(COUNTIF(星期四78节!#REF!,B3)&gt;=2,1,COUNTIF(星期四78节!#REF!,B3))+IF(COUNTIF(星期四78节!#REF!,B3)&gt;=2,1,COUNTIF(星期四78节!#REF!,B3))+IF(COUNTIF(星期四78节!#REF!,B3)&gt;=2,1,COUNTIF(星期四78节!#REF!,B3)))*2</f>
        <v>#REF!</v>
      </c>
      <c r="M3" s="34" t="e">
        <f>(IF(COUNTIF(星期四78节!#REF!,B3)&gt;=2,1,COUNTIF(星期四78节!#REF!,B3))+IF(COUNTIF(星期四78节!#REF!,B3)&gt;=2,1,COUNTIF(星期四78节!#REF!,B3))+IF(COUNTIF(星期四78节!#REF!,B3)&gt;=2,1,COUNTIF(星期四78节!#REF!,B3))+IF(COUNTIF(星期四78节!#REF!,B3)&gt;=2,1,COUNTIF(星期四78节!#REF!,B3)))*2</f>
        <v>#REF!</v>
      </c>
      <c r="N3" s="34" t="e">
        <f t="shared" ref="N3:N25" si="0">SUM(G3:M3)</f>
        <v>#REF!</v>
      </c>
    </row>
    <row r="4" ht="20.1" customHeight="1" spans="1:14">
      <c r="A4" s="31">
        <v>2</v>
      </c>
      <c r="B4" s="32" t="s">
        <v>772</v>
      </c>
      <c r="C4" s="33" t="str">
        <f>VLOOKUP(B4,教师基础数据!$B$2:$G4790,3,FALSE)</f>
        <v>电子系</v>
      </c>
      <c r="D4" s="33" t="str">
        <f>VLOOKUP(B4,教师基础数据!$B$2:$G666,4,FALSE)</f>
        <v>兼职</v>
      </c>
      <c r="E4" s="33" t="str">
        <f>VLOOKUP(B4,教师基础数据!$B$2:$G4699,5,FALSE)</f>
        <v>机电一体化教研室</v>
      </c>
      <c r="F4" s="31">
        <f t="shared" ref="F4:F67" si="1">COUNTIF(G4:M4,"&lt;&gt;0")</f>
        <v>7</v>
      </c>
      <c r="G4" s="34" t="e">
        <f>(IF(COUNTIF(星期四78节!#REF!,B4)&gt;=2,1,COUNTIF(星期四78节!#REF!,B4))+IF(COUNTIF(星期四78节!#REF!,B4)&gt;=2,1,COUNTIF(星期四78节!#REF!,B4))+IF(COUNTIF(星期四78节!#REF!,B4)&gt;=2,1,COUNTIF(星期四78节!#REF!,B4))+IF(COUNTIF(星期四78节!#REF!,B4)&gt;=2,1,COUNTIF(星期四78节!#REF!,B4)))*2</f>
        <v>#REF!</v>
      </c>
      <c r="H4" s="34" t="e">
        <f>(IF(COUNTIF(星期四78节!#REF!,B4)&gt;=2,1,COUNTIF(星期四78节!#REF!,B4))+IF(COUNTIF(星期四78节!#REF!,B4)&gt;=2,1,COUNTIF(星期四78节!#REF!,B4))+IF(COUNTIF(星期四78节!#REF!,B4)&gt;=2,1,COUNTIF(星期四78节!#REF!,B4))+IF(COUNTIF(星期四78节!#REF!,B4)&gt;=2,1,COUNTIF(星期四78节!#REF!,B4)))*2</f>
        <v>#REF!</v>
      </c>
      <c r="I4" s="34" t="e">
        <f>(IF(COUNTIF(星期四78节!#REF!,B4)&gt;=2,1,COUNTIF(星期四78节!#REF!,B4))+IF(COUNTIF(星期四78节!#REF!,B4)&gt;=2,1,COUNTIF(星期四78节!#REF!,B4))+IF(COUNTIF(星期四78节!#REF!,B4)&gt;=2,1,COUNTIF(星期四78节!#REF!,B4))+IF(COUNTIF(星期四78节!#REF!,B4)&gt;=2,1,COUNTIF(星期四78节!#REF!,B4)))*2</f>
        <v>#REF!</v>
      </c>
      <c r="J4" s="34" t="e">
        <f>(IF(COUNTIF(星期四78节!#REF!,B4)&gt;=2,1,COUNTIF(星期四78节!#REF!,B4))+IF(COUNTIF(星期四78节!#REF!,B4)&gt;=2,1,COUNTIF(星期四78节!#REF!,B4))+IF(COUNTIF(星期四78节!#REF!,B4)&gt;=2,1,COUNTIF(星期四78节!#REF!,B4))+IF(COUNTIF(星期四78节!#REF!,B4)&gt;=2,1,COUNTIF(星期四78节!#REF!,B4)))*2</f>
        <v>#REF!</v>
      </c>
      <c r="K4" s="34" t="e">
        <f>(IF(COUNTIF(星期四78节!#REF!,B4)&gt;=2,1,COUNTIF(星期四78节!#REF!,B4))+IF(COUNTIF(星期四78节!#REF!,B4)&gt;=2,1,COUNTIF(星期四78节!#REF!,B4)))*2+(IF(COUNTIF(星期四78节!#REF!,B4)&gt;=2,1,COUNTIF(星期四78节!#REF!,B4))+IF(COUNTIF(星期四78节!#REF!,B4)&gt;=2,1,COUNTIF(星期四78节!#REF!,B4)))*2</f>
        <v>#REF!</v>
      </c>
      <c r="L4" s="34" t="e">
        <f>(IF(COUNTIF(星期四78节!#REF!,B4)&gt;=2,1,COUNTIF(星期四78节!#REF!,B4))+IF(COUNTIF(星期四78节!#REF!,B4)&gt;=2,1,COUNTIF(星期四78节!#REF!,B4))+IF(COUNTIF(星期四78节!#REF!,B4)&gt;=2,1,COUNTIF(星期四78节!#REF!,B4))+IF(COUNTIF(星期四78节!#REF!,B4)&gt;=2,1,COUNTIF(星期四78节!#REF!,B4)))*2</f>
        <v>#REF!</v>
      </c>
      <c r="M4" s="34" t="e">
        <f>(IF(COUNTIF(星期四78节!#REF!,B4)&gt;=2,1,COUNTIF(星期四78节!#REF!,B4))+IF(COUNTIF(星期四78节!#REF!,B4)&gt;=2,1,COUNTIF(星期四78节!#REF!,B4))+IF(COUNTIF(星期四78节!#REF!,B4)&gt;=2,1,COUNTIF(星期四78节!#REF!,B4))+IF(COUNTIF(星期四78节!#REF!,B4)&gt;=2,1,COUNTIF(星期四78节!#REF!,B4)))*2</f>
        <v>#REF!</v>
      </c>
      <c r="N4" s="34" t="e">
        <f t="shared" si="0"/>
        <v>#REF!</v>
      </c>
    </row>
    <row r="5" ht="20.1" customHeight="1" spans="1:14">
      <c r="A5" s="31">
        <v>3</v>
      </c>
      <c r="B5" s="35" t="s">
        <v>773</v>
      </c>
      <c r="C5" s="33" t="str">
        <f>VLOOKUP(B5,教师基础数据!$B$2:$G4514,3,FALSE)</f>
        <v>电子系</v>
      </c>
      <c r="D5" s="33" t="str">
        <f>VLOOKUP(B5,教师基础数据!$B$2:$G606,4,FALSE)</f>
        <v>兼职</v>
      </c>
      <c r="E5" s="33" t="str">
        <f>VLOOKUP(B5,教师基础数据!$B$2:$G4639,5,FALSE)</f>
        <v>机电一体化教研室</v>
      </c>
      <c r="F5" s="31">
        <f t="shared" si="1"/>
        <v>7</v>
      </c>
      <c r="G5" s="34" t="e">
        <f>(IF(COUNTIF(星期四78节!#REF!,B5)&gt;=2,1,COUNTIF(星期四78节!#REF!,B5))+IF(COUNTIF(星期四78节!#REF!,B5)&gt;=2,1,COUNTIF(星期四78节!#REF!,B5))+IF(COUNTIF(星期四78节!#REF!,B5)&gt;=2,1,COUNTIF(星期四78节!#REF!,B5))+IF(COUNTIF(星期四78节!#REF!,B5)&gt;=2,1,COUNTIF(星期四78节!#REF!,B5)))*2</f>
        <v>#REF!</v>
      </c>
      <c r="H5" s="34" t="e">
        <f>(IF(COUNTIF(星期四78节!#REF!,B5)&gt;=2,1,COUNTIF(星期四78节!#REF!,B5))+IF(COUNTIF(星期四78节!#REF!,B5)&gt;=2,1,COUNTIF(星期四78节!#REF!,B5))+IF(COUNTIF(星期四78节!#REF!,B5)&gt;=2,1,COUNTIF(星期四78节!#REF!,B5))+IF(COUNTIF(星期四78节!#REF!,B5)&gt;=2,1,COUNTIF(星期四78节!#REF!,B5)))*2</f>
        <v>#REF!</v>
      </c>
      <c r="I5" s="34" t="e">
        <f>(IF(COUNTIF(星期四78节!#REF!,B5)&gt;=2,1,COUNTIF(星期四78节!#REF!,B5))+IF(COUNTIF(星期四78节!#REF!,B5)&gt;=2,1,COUNTIF(星期四78节!#REF!,B5))+IF(COUNTIF(星期四78节!#REF!,B5)&gt;=2,1,COUNTIF(星期四78节!#REF!,B5))+IF(COUNTIF(星期四78节!#REF!,B5)&gt;=2,1,COUNTIF(星期四78节!#REF!,B5)))*2</f>
        <v>#REF!</v>
      </c>
      <c r="J5" s="34" t="e">
        <f>(IF(COUNTIF(星期四78节!#REF!,B5)&gt;=2,1,COUNTIF(星期四78节!#REF!,B5))+IF(COUNTIF(星期四78节!#REF!,B5)&gt;=2,1,COUNTIF(星期四78节!#REF!,B5))+IF(COUNTIF(星期四78节!#REF!,B5)&gt;=2,1,COUNTIF(星期四78节!#REF!,B5))+IF(COUNTIF(星期四78节!#REF!,B5)&gt;=2,1,COUNTIF(星期四78节!#REF!,B5)))*2</f>
        <v>#REF!</v>
      </c>
      <c r="K5" s="34" t="e">
        <f>(IF(COUNTIF(星期四78节!#REF!,B5)&gt;=2,1,COUNTIF(星期四78节!#REF!,B5))+IF(COUNTIF(星期四78节!#REF!,B5)&gt;=2,1,COUNTIF(星期四78节!#REF!,B5)))*2+(IF(COUNTIF(星期四78节!#REF!,B5)&gt;=2,1,COUNTIF(星期四78节!#REF!,B5))+IF(COUNTIF(星期四78节!#REF!,B5)&gt;=2,1,COUNTIF(星期四78节!#REF!,B5)))*2</f>
        <v>#REF!</v>
      </c>
      <c r="L5" s="34" t="e">
        <f>(IF(COUNTIF(星期四78节!#REF!,B5)&gt;=2,1,COUNTIF(星期四78节!#REF!,B5))+IF(COUNTIF(星期四78节!#REF!,B5)&gt;=2,1,COUNTIF(星期四78节!#REF!,B5))+IF(COUNTIF(星期四78节!#REF!,B5)&gt;=2,1,COUNTIF(星期四78节!#REF!,B5))+IF(COUNTIF(星期四78节!#REF!,B5)&gt;=2,1,COUNTIF(星期四78节!#REF!,B5)))*2</f>
        <v>#REF!</v>
      </c>
      <c r="M5" s="34" t="e">
        <f>(IF(COUNTIF(星期四78节!#REF!,B5)&gt;=2,1,COUNTIF(星期四78节!#REF!,B5))+IF(COUNTIF(星期四78节!#REF!,B5)&gt;=2,1,COUNTIF(星期四78节!#REF!,B5))+IF(COUNTIF(星期四78节!#REF!,B5)&gt;=2,1,COUNTIF(星期四78节!#REF!,B5))+IF(COUNTIF(星期四78节!#REF!,B5)&gt;=2,1,COUNTIF(星期四78节!#REF!,B5)))*2</f>
        <v>#REF!</v>
      </c>
      <c r="N5" s="34" t="e">
        <f t="shared" si="0"/>
        <v>#REF!</v>
      </c>
    </row>
    <row r="6" ht="20.1" customHeight="1" spans="1:14">
      <c r="A6" s="31">
        <v>4</v>
      </c>
      <c r="B6" s="36" t="s">
        <v>774</v>
      </c>
      <c r="C6" s="33" t="str">
        <f>VLOOKUP(B6,教师基础数据!$B$2:$G4754,3,FALSE)</f>
        <v>电子系</v>
      </c>
      <c r="D6" s="33" t="str">
        <f>VLOOKUP(B6,教师基础数据!$B$2:$G679,4,FALSE)</f>
        <v>兼职</v>
      </c>
      <c r="E6" s="33" t="str">
        <f>VLOOKUP(B6,教师基础数据!$B$2:$G4712,5,FALSE)</f>
        <v>机电一体化教研室</v>
      </c>
      <c r="F6" s="31">
        <f t="shared" si="1"/>
        <v>7</v>
      </c>
      <c r="G6" s="34" t="e">
        <f>(IF(COUNTIF(星期四78节!#REF!,B6)&gt;=2,1,COUNTIF(星期四78节!#REF!,B6))+IF(COUNTIF(星期四78节!#REF!,B6)&gt;=2,1,COUNTIF(星期四78节!#REF!,B6))+IF(COUNTIF(星期四78节!#REF!,B6)&gt;=2,1,COUNTIF(星期四78节!#REF!,B6))+IF(COUNTIF(星期四78节!#REF!,B6)&gt;=2,1,COUNTIF(星期四78节!#REF!,B6)))*2</f>
        <v>#REF!</v>
      </c>
      <c r="H6" s="34" t="e">
        <f>(IF(COUNTIF(星期四78节!#REF!,B6)&gt;=2,1,COUNTIF(星期四78节!#REF!,B6))+IF(COUNTIF(星期四78节!#REF!,B6)&gt;=2,1,COUNTIF(星期四78节!#REF!,B6))+IF(COUNTIF(星期四78节!#REF!,B6)&gt;=2,1,COUNTIF(星期四78节!#REF!,B6))+IF(COUNTIF(星期四78节!#REF!,B6)&gt;=2,1,COUNTIF(星期四78节!#REF!,B6)))*2</f>
        <v>#REF!</v>
      </c>
      <c r="I6" s="34" t="e">
        <f>(IF(COUNTIF(星期四78节!#REF!,B6)&gt;=2,1,COUNTIF(星期四78节!#REF!,B6))+IF(COUNTIF(星期四78节!#REF!,B6)&gt;=2,1,COUNTIF(星期四78节!#REF!,B6))+IF(COUNTIF(星期四78节!#REF!,B6)&gt;=2,1,COUNTIF(星期四78节!#REF!,B6))+IF(COUNTIF(星期四78节!#REF!,B6)&gt;=2,1,COUNTIF(星期四78节!#REF!,B6)))*2</f>
        <v>#REF!</v>
      </c>
      <c r="J6" s="34" t="e">
        <f>(IF(COUNTIF(星期四78节!#REF!,B6)&gt;=2,1,COUNTIF(星期四78节!#REF!,B6))+IF(COUNTIF(星期四78节!#REF!,B6)&gt;=2,1,COUNTIF(星期四78节!#REF!,B6))+IF(COUNTIF(星期四78节!#REF!,B6)&gt;=2,1,COUNTIF(星期四78节!#REF!,B6))+IF(COUNTIF(星期四78节!#REF!,B6)&gt;=2,1,COUNTIF(星期四78节!#REF!,B6)))*2</f>
        <v>#REF!</v>
      </c>
      <c r="K6" s="34" t="e">
        <f>(IF(COUNTIF(星期四78节!#REF!,B6)&gt;=2,1,COUNTIF(星期四78节!#REF!,B6))+IF(COUNTIF(星期四78节!#REF!,B6)&gt;=2,1,COUNTIF(星期四78节!#REF!,B6)))*2+(IF(COUNTIF(星期四78节!#REF!,B6)&gt;=2,1,COUNTIF(星期四78节!#REF!,B6))+IF(COUNTIF(星期四78节!#REF!,B6)&gt;=2,1,COUNTIF(星期四78节!#REF!,B6)))*2</f>
        <v>#REF!</v>
      </c>
      <c r="L6" s="34" t="e">
        <f>(IF(COUNTIF(星期四78节!#REF!,B6)&gt;=2,1,COUNTIF(星期四78节!#REF!,B6))+IF(COUNTIF(星期四78节!#REF!,B6)&gt;=2,1,COUNTIF(星期四78节!#REF!,B6))+IF(COUNTIF(星期四78节!#REF!,B6)&gt;=2,1,COUNTIF(星期四78节!#REF!,B6))+IF(COUNTIF(星期四78节!#REF!,B6)&gt;=2,1,COUNTIF(星期四78节!#REF!,B6)))*2</f>
        <v>#REF!</v>
      </c>
      <c r="M6" s="34" t="e">
        <f>(IF(COUNTIF(星期四78节!#REF!,B6)&gt;=2,1,COUNTIF(星期四78节!#REF!,B6))+IF(COUNTIF(星期四78节!#REF!,B6)&gt;=2,1,COUNTIF(星期四78节!#REF!,B6))+IF(COUNTIF(星期四78节!#REF!,B6)&gt;=2,1,COUNTIF(星期四78节!#REF!,B6))+IF(COUNTIF(星期四78节!#REF!,B6)&gt;=2,1,COUNTIF(星期四78节!#REF!,B6)))*2</f>
        <v>#REF!</v>
      </c>
      <c r="N6" s="34" t="e">
        <f t="shared" si="0"/>
        <v>#REF!</v>
      </c>
    </row>
    <row r="7" ht="20.1" customHeight="1" spans="1:14">
      <c r="A7" s="31">
        <v>5</v>
      </c>
      <c r="B7" s="32" t="s">
        <v>775</v>
      </c>
      <c r="C7" s="33" t="str">
        <f>VLOOKUP(B7,教师基础数据!$B$2:$G4703,3,FALSE)</f>
        <v>电子系</v>
      </c>
      <c r="D7" s="33" t="str">
        <f>VLOOKUP(B7,教师基础数据!$B$2:$G702,4,FALSE)</f>
        <v>兼职</v>
      </c>
      <c r="E7" s="33" t="str">
        <f>VLOOKUP(B7,教师基础数据!$B$2:$G4736,5,FALSE)</f>
        <v>机电一体化教研室</v>
      </c>
      <c r="F7" s="31">
        <f t="shared" si="1"/>
        <v>7</v>
      </c>
      <c r="G7" s="34" t="e">
        <f>(IF(COUNTIF(星期四78节!#REF!,B7)&gt;=2,1,COUNTIF(星期四78节!#REF!,B7))+IF(COUNTIF(星期四78节!#REF!,B7)&gt;=2,1,COUNTIF(星期四78节!#REF!,B7))+IF(COUNTIF(星期四78节!#REF!,B7)&gt;=2,1,COUNTIF(星期四78节!#REF!,B7))+IF(COUNTIF(星期四78节!#REF!,B7)&gt;=2,1,COUNTIF(星期四78节!#REF!,B7)))*2</f>
        <v>#REF!</v>
      </c>
      <c r="H7" s="34" t="e">
        <f>(IF(COUNTIF(星期四78节!#REF!,B7)&gt;=2,1,COUNTIF(星期四78节!#REF!,B7))+IF(COUNTIF(星期四78节!#REF!,B7)&gt;=2,1,COUNTIF(星期四78节!#REF!,B7))+IF(COUNTIF(星期四78节!#REF!,B7)&gt;=2,1,COUNTIF(星期四78节!#REF!,B7))+IF(COUNTIF(星期四78节!#REF!,B7)&gt;=2,1,COUNTIF(星期四78节!#REF!,B7)))*2</f>
        <v>#REF!</v>
      </c>
      <c r="I7" s="34" t="e">
        <f>(IF(COUNTIF(星期四78节!#REF!,B7)&gt;=2,1,COUNTIF(星期四78节!#REF!,B7))+IF(COUNTIF(星期四78节!#REF!,B7)&gt;=2,1,COUNTIF(星期四78节!#REF!,B7))+IF(COUNTIF(星期四78节!#REF!,B7)&gt;=2,1,COUNTIF(星期四78节!#REF!,B7))+IF(COUNTIF(星期四78节!#REF!,B7)&gt;=2,1,COUNTIF(星期四78节!#REF!,B7)))*2</f>
        <v>#REF!</v>
      </c>
      <c r="J7" s="34" t="e">
        <f>(IF(COUNTIF(星期四78节!#REF!,B7)&gt;=2,1,COUNTIF(星期四78节!#REF!,B7))+IF(COUNTIF(星期四78节!#REF!,B7)&gt;=2,1,COUNTIF(星期四78节!#REF!,B7))+IF(COUNTIF(星期四78节!#REF!,B7)&gt;=2,1,COUNTIF(星期四78节!#REF!,B7))+IF(COUNTIF(星期四78节!#REF!,B7)&gt;=2,1,COUNTIF(星期四78节!#REF!,B7)))*2</f>
        <v>#REF!</v>
      </c>
      <c r="K7" s="34" t="e">
        <f>(IF(COUNTIF(星期四78节!#REF!,B7)&gt;=2,1,COUNTIF(星期四78节!#REF!,B7))+IF(COUNTIF(星期四78节!#REF!,B7)&gt;=2,1,COUNTIF(星期四78节!#REF!,B7)))*2+(IF(COUNTIF(星期四78节!#REF!,B7)&gt;=2,1,COUNTIF(星期四78节!#REF!,B7))+IF(COUNTIF(星期四78节!#REF!,B7)&gt;=2,1,COUNTIF(星期四78节!#REF!,B7)))*2</f>
        <v>#REF!</v>
      </c>
      <c r="L7" s="34" t="e">
        <f>(IF(COUNTIF(星期四78节!#REF!,B7)&gt;=2,1,COUNTIF(星期四78节!#REF!,B7))+IF(COUNTIF(星期四78节!#REF!,B7)&gt;=2,1,COUNTIF(星期四78节!#REF!,B7))+IF(COUNTIF(星期四78节!#REF!,B7)&gt;=2,1,COUNTIF(星期四78节!#REF!,B7))+IF(COUNTIF(星期四78节!#REF!,B7)&gt;=2,1,COUNTIF(星期四78节!#REF!,B7)))*2</f>
        <v>#REF!</v>
      </c>
      <c r="M7" s="34" t="e">
        <f>(IF(COUNTIF(星期四78节!#REF!,B7)&gt;=2,1,COUNTIF(星期四78节!#REF!,B7))+IF(COUNTIF(星期四78节!#REF!,B7)&gt;=2,1,COUNTIF(星期四78节!#REF!,B7))+IF(COUNTIF(星期四78节!#REF!,B7)&gt;=2,1,COUNTIF(星期四78节!#REF!,B7))+IF(COUNTIF(星期四78节!#REF!,B7)&gt;=2,1,COUNTIF(星期四78节!#REF!,B7)))*2</f>
        <v>#REF!</v>
      </c>
      <c r="N7" s="34" t="e">
        <f t="shared" si="0"/>
        <v>#REF!</v>
      </c>
    </row>
    <row r="8" ht="20.1" customHeight="1" spans="1:14">
      <c r="A8" s="31">
        <v>6</v>
      </c>
      <c r="B8" s="35" t="s">
        <v>776</v>
      </c>
      <c r="C8" s="33" t="str">
        <f>VLOOKUP(B8,教师基础数据!$B$2:$G4560,3,FALSE)</f>
        <v>电子系</v>
      </c>
      <c r="D8" s="33" t="str">
        <f>VLOOKUP(B8,教师基础数据!$B$2:$G562,4,FALSE)</f>
        <v>专职</v>
      </c>
      <c r="E8" s="33" t="str">
        <f>VLOOKUP(B8,教师基础数据!$B$2:$G4595,5,FALSE)</f>
        <v>机电一体化教研室</v>
      </c>
      <c r="F8" s="31">
        <f t="shared" si="1"/>
        <v>7</v>
      </c>
      <c r="G8" s="34" t="e">
        <f>(IF(COUNTIF(星期四78节!#REF!,B8)&gt;=2,1,COUNTIF(星期四78节!#REF!,B8))+IF(COUNTIF(星期四78节!#REF!,B8)&gt;=2,1,COUNTIF(星期四78节!#REF!,B8))+IF(COUNTIF(星期四78节!#REF!,B8)&gt;=2,1,COUNTIF(星期四78节!#REF!,B8))+IF(COUNTIF(星期四78节!#REF!,B8)&gt;=2,1,COUNTIF(星期四78节!#REF!,B8)))*2</f>
        <v>#REF!</v>
      </c>
      <c r="H8" s="34" t="e">
        <f>(IF(COUNTIF(星期四78节!#REF!,B8)&gt;=2,1,COUNTIF(星期四78节!#REF!,B8))+IF(COUNTIF(星期四78节!#REF!,B8)&gt;=2,1,COUNTIF(星期四78节!#REF!,B8))+IF(COUNTIF(星期四78节!#REF!,B8)&gt;=2,1,COUNTIF(星期四78节!#REF!,B8))+IF(COUNTIF(星期四78节!#REF!,B8)&gt;=2,1,COUNTIF(星期四78节!#REF!,B8)))*2</f>
        <v>#REF!</v>
      </c>
      <c r="I8" s="34" t="e">
        <f>(IF(COUNTIF(星期四78节!#REF!,B8)&gt;=2,1,COUNTIF(星期四78节!#REF!,B8))+IF(COUNTIF(星期四78节!#REF!,B8)&gt;=2,1,COUNTIF(星期四78节!#REF!,B8))+IF(COUNTIF(星期四78节!#REF!,B8)&gt;=2,1,COUNTIF(星期四78节!#REF!,B8))+IF(COUNTIF(星期四78节!#REF!,B8)&gt;=2,1,COUNTIF(星期四78节!#REF!,B8)))*2</f>
        <v>#REF!</v>
      </c>
      <c r="J8" s="34" t="e">
        <f>(IF(COUNTIF(星期四78节!#REF!,B8)&gt;=2,1,COUNTIF(星期四78节!#REF!,B8))+IF(COUNTIF(星期四78节!#REF!,B8)&gt;=2,1,COUNTIF(星期四78节!#REF!,B8))+IF(COUNTIF(星期四78节!#REF!,B8)&gt;=2,1,COUNTIF(星期四78节!#REF!,B8))+IF(COUNTIF(星期四78节!#REF!,B8)&gt;=2,1,COUNTIF(星期四78节!#REF!,B8)))*2</f>
        <v>#REF!</v>
      </c>
      <c r="K8" s="34" t="e">
        <f>(IF(COUNTIF(星期四78节!#REF!,B8)&gt;=2,1,COUNTIF(星期四78节!#REF!,B8))+IF(COUNTIF(星期四78节!#REF!,B8)&gt;=2,1,COUNTIF(星期四78节!#REF!,B8)))*2+(IF(COUNTIF(星期四78节!#REF!,B8)&gt;=2,1,COUNTIF(星期四78节!#REF!,B8))+IF(COUNTIF(星期四78节!#REF!,B8)&gt;=2,1,COUNTIF(星期四78节!#REF!,B8)))*2</f>
        <v>#REF!</v>
      </c>
      <c r="L8" s="34" t="e">
        <f>(IF(COUNTIF(星期四78节!#REF!,B8)&gt;=2,1,COUNTIF(星期四78节!#REF!,B8))+IF(COUNTIF(星期四78节!#REF!,B8)&gt;=2,1,COUNTIF(星期四78节!#REF!,B8))+IF(COUNTIF(星期四78节!#REF!,B8)&gt;=2,1,COUNTIF(星期四78节!#REF!,B8))+IF(COUNTIF(星期四78节!#REF!,B8)&gt;=2,1,COUNTIF(星期四78节!#REF!,B8)))*2</f>
        <v>#REF!</v>
      </c>
      <c r="M8" s="34" t="e">
        <f>(IF(COUNTIF(星期四78节!#REF!,B8)&gt;=2,1,COUNTIF(星期四78节!#REF!,B8))+IF(COUNTIF(星期四78节!#REF!,B8)&gt;=2,1,COUNTIF(星期四78节!#REF!,B8))+IF(COUNTIF(星期四78节!#REF!,B8)&gt;=2,1,COUNTIF(星期四78节!#REF!,B8))+IF(COUNTIF(星期四78节!#REF!,B8)&gt;=2,1,COUNTIF(星期四78节!#REF!,B8)))*2</f>
        <v>#REF!</v>
      </c>
      <c r="N8" s="34" t="e">
        <f t="shared" si="0"/>
        <v>#REF!</v>
      </c>
    </row>
    <row r="9" ht="20.1" customHeight="1" spans="1:14">
      <c r="A9" s="31">
        <v>7</v>
      </c>
      <c r="B9" s="35" t="s">
        <v>777</v>
      </c>
      <c r="C9" s="33" t="str">
        <f>VLOOKUP(B9,教师基础数据!$B$2:$G4794,3,FALSE)</f>
        <v>电子系</v>
      </c>
      <c r="D9" s="33" t="str">
        <f>VLOOKUP(B9,教师基础数据!$B$2:$G652,4,FALSE)</f>
        <v>专职</v>
      </c>
      <c r="E9" s="33" t="str">
        <f>VLOOKUP(B9,教师基础数据!$B$2:$G4685,5,FALSE)</f>
        <v>机电一体化教研室</v>
      </c>
      <c r="F9" s="31">
        <f t="shared" si="1"/>
        <v>7</v>
      </c>
      <c r="G9" s="34" t="e">
        <f>(IF(COUNTIF(星期四78节!#REF!,B9)&gt;=2,1,COUNTIF(星期四78节!#REF!,B9))+IF(COUNTIF(星期四78节!#REF!,B9)&gt;=2,1,COUNTIF(星期四78节!#REF!,B9))+IF(COUNTIF(星期四78节!#REF!,B9)&gt;=2,1,COUNTIF(星期四78节!#REF!,B9))+IF(COUNTIF(星期四78节!#REF!,B9)&gt;=2,1,COUNTIF(星期四78节!#REF!,B9)))*2</f>
        <v>#REF!</v>
      </c>
      <c r="H9" s="34" t="e">
        <f>(IF(COUNTIF(星期四78节!#REF!,B9)&gt;=2,1,COUNTIF(星期四78节!#REF!,B9))+IF(COUNTIF(星期四78节!#REF!,B9)&gt;=2,1,COUNTIF(星期四78节!#REF!,B9))+IF(COUNTIF(星期四78节!#REF!,B9)&gt;=2,1,COUNTIF(星期四78节!#REF!,B9))+IF(COUNTIF(星期四78节!#REF!,B9)&gt;=2,1,COUNTIF(星期四78节!#REF!,B9)))*2</f>
        <v>#REF!</v>
      </c>
      <c r="I9" s="34" t="e">
        <f>(IF(COUNTIF(星期四78节!#REF!,B9)&gt;=2,1,COUNTIF(星期四78节!#REF!,B9))+IF(COUNTIF(星期四78节!#REF!,B9)&gt;=2,1,COUNTIF(星期四78节!#REF!,B9))+IF(COUNTIF(星期四78节!#REF!,B9)&gt;=2,1,COUNTIF(星期四78节!#REF!,B9))+IF(COUNTIF(星期四78节!#REF!,B9)&gt;=2,1,COUNTIF(星期四78节!#REF!,B9)))*2</f>
        <v>#REF!</v>
      </c>
      <c r="J9" s="34" t="e">
        <f>(IF(COUNTIF(星期四78节!#REF!,B9)&gt;=2,1,COUNTIF(星期四78节!#REF!,B9))+IF(COUNTIF(星期四78节!#REF!,B9)&gt;=2,1,COUNTIF(星期四78节!#REF!,B9))+IF(COUNTIF(星期四78节!#REF!,B9)&gt;=2,1,COUNTIF(星期四78节!#REF!,B9))+IF(COUNTIF(星期四78节!#REF!,B9)&gt;=2,1,COUNTIF(星期四78节!#REF!,B9)))*2</f>
        <v>#REF!</v>
      </c>
      <c r="K9" s="34" t="e">
        <f>(IF(COUNTIF(星期四78节!#REF!,B9)&gt;=2,1,COUNTIF(星期四78节!#REF!,B9))+IF(COUNTIF(星期四78节!#REF!,B9)&gt;=2,1,COUNTIF(星期四78节!#REF!,B9)))*2+(IF(COUNTIF(星期四78节!#REF!,B9)&gt;=2,1,COUNTIF(星期四78节!#REF!,B9))+IF(COUNTIF(星期四78节!#REF!,B9)&gt;=2,1,COUNTIF(星期四78节!#REF!,B9)))*2</f>
        <v>#REF!</v>
      </c>
      <c r="L9" s="34" t="e">
        <f>(IF(COUNTIF(星期四78节!#REF!,B9)&gt;=2,1,COUNTIF(星期四78节!#REF!,B9))+IF(COUNTIF(星期四78节!#REF!,B9)&gt;=2,1,COUNTIF(星期四78节!#REF!,B9))+IF(COUNTIF(星期四78节!#REF!,B9)&gt;=2,1,COUNTIF(星期四78节!#REF!,B9))+IF(COUNTIF(星期四78节!#REF!,B9)&gt;=2,1,COUNTIF(星期四78节!#REF!,B9)))*2</f>
        <v>#REF!</v>
      </c>
      <c r="M9" s="34" t="e">
        <f>(IF(COUNTIF(星期四78节!#REF!,B9)&gt;=2,1,COUNTIF(星期四78节!#REF!,B9))+IF(COUNTIF(星期四78节!#REF!,B9)&gt;=2,1,COUNTIF(星期四78节!#REF!,B9))+IF(COUNTIF(星期四78节!#REF!,B9)&gt;=2,1,COUNTIF(星期四78节!#REF!,B9))+IF(COUNTIF(星期四78节!#REF!,B9)&gt;=2,1,COUNTIF(星期四78节!#REF!,B9)))*2</f>
        <v>#REF!</v>
      </c>
      <c r="N9" s="34" t="e">
        <f t="shared" si="0"/>
        <v>#REF!</v>
      </c>
    </row>
    <row r="10" ht="20.1" customHeight="1" spans="1:14">
      <c r="A10" s="31">
        <v>8</v>
      </c>
      <c r="B10" s="35" t="s">
        <v>778</v>
      </c>
      <c r="C10" s="33" t="str">
        <f>VLOOKUP(B10,教师基础数据!$B$2:$G4442,3,FALSE)</f>
        <v>电子系</v>
      </c>
      <c r="D10" s="33" t="str">
        <f>VLOOKUP(B10,教师基础数据!$B$2:$G613,4,FALSE)</f>
        <v>专职</v>
      </c>
      <c r="E10" s="33" t="str">
        <f>VLOOKUP(B10,教师基础数据!$B$2:$G4646,5,FALSE)</f>
        <v>机电一体化教研室</v>
      </c>
      <c r="F10" s="31">
        <f t="shared" si="1"/>
        <v>7</v>
      </c>
      <c r="G10" s="34" t="e">
        <f>(IF(COUNTIF(星期四78节!#REF!,B10)&gt;=2,1,COUNTIF(星期四78节!#REF!,B10))+IF(COUNTIF(星期四78节!#REF!,B10)&gt;=2,1,COUNTIF(星期四78节!#REF!,B10))+IF(COUNTIF(星期四78节!#REF!,B10)&gt;=2,1,COUNTIF(星期四78节!#REF!,B10))+IF(COUNTIF(星期四78节!#REF!,B10)&gt;=2,1,COUNTIF(星期四78节!#REF!,B10)))*2</f>
        <v>#REF!</v>
      </c>
      <c r="H10" s="34" t="e">
        <f>(IF(COUNTIF(星期四78节!#REF!,B10)&gt;=2,1,COUNTIF(星期四78节!#REF!,B10))+IF(COUNTIF(星期四78节!#REF!,B10)&gt;=2,1,COUNTIF(星期四78节!#REF!,B10))+IF(COUNTIF(星期四78节!#REF!,B10)&gt;=2,1,COUNTIF(星期四78节!#REF!,B10))+IF(COUNTIF(星期四78节!#REF!,B10)&gt;=2,1,COUNTIF(星期四78节!#REF!,B10)))*2</f>
        <v>#REF!</v>
      </c>
      <c r="I10" s="34" t="e">
        <f>(IF(COUNTIF(星期四78节!#REF!,B10)&gt;=2,1,COUNTIF(星期四78节!#REF!,B10))+IF(COUNTIF(星期四78节!#REF!,B10)&gt;=2,1,COUNTIF(星期四78节!#REF!,B10))+IF(COUNTIF(星期四78节!#REF!,B10)&gt;=2,1,COUNTIF(星期四78节!#REF!,B10))+IF(COUNTIF(星期四78节!#REF!,B10)&gt;=2,1,COUNTIF(星期四78节!#REF!,B10)))*2</f>
        <v>#REF!</v>
      </c>
      <c r="J10" s="34" t="e">
        <f>(IF(COUNTIF(星期四78节!#REF!,B10)&gt;=2,1,COUNTIF(星期四78节!#REF!,B10))+IF(COUNTIF(星期四78节!#REF!,B10)&gt;=2,1,COUNTIF(星期四78节!#REF!,B10))+IF(COUNTIF(星期四78节!#REF!,B10)&gt;=2,1,COUNTIF(星期四78节!#REF!,B10))+IF(COUNTIF(星期四78节!#REF!,B10)&gt;=2,1,COUNTIF(星期四78节!#REF!,B10)))*2</f>
        <v>#REF!</v>
      </c>
      <c r="K10" s="34" t="e">
        <f>(IF(COUNTIF(星期四78节!#REF!,B10)&gt;=2,1,COUNTIF(星期四78节!#REF!,B10))+IF(COUNTIF(星期四78节!#REF!,B10)&gt;=2,1,COUNTIF(星期四78节!#REF!,B10)))*2+(IF(COUNTIF(星期四78节!#REF!,B10)&gt;=2,1,COUNTIF(星期四78节!#REF!,B10))+IF(COUNTIF(星期四78节!#REF!,B10)&gt;=2,1,COUNTIF(星期四78节!#REF!,B10)))*2</f>
        <v>#REF!</v>
      </c>
      <c r="L10" s="34" t="e">
        <f>(IF(COUNTIF(星期四78节!#REF!,B10)&gt;=2,1,COUNTIF(星期四78节!#REF!,B10))+IF(COUNTIF(星期四78节!#REF!,B10)&gt;=2,1,COUNTIF(星期四78节!#REF!,B10))+IF(COUNTIF(星期四78节!#REF!,B10)&gt;=2,1,COUNTIF(星期四78节!#REF!,B10))+IF(COUNTIF(星期四78节!#REF!,B10)&gt;=2,1,COUNTIF(星期四78节!#REF!,B10)))*2</f>
        <v>#REF!</v>
      </c>
      <c r="M10" s="34" t="e">
        <f>(IF(COUNTIF(星期四78节!#REF!,B10)&gt;=2,1,COUNTIF(星期四78节!#REF!,B10))+IF(COUNTIF(星期四78节!#REF!,B10)&gt;=2,1,COUNTIF(星期四78节!#REF!,B10))+IF(COUNTIF(星期四78节!#REF!,B10)&gt;=2,1,COUNTIF(星期四78节!#REF!,B10))+IF(COUNTIF(星期四78节!#REF!,B10)&gt;=2,1,COUNTIF(星期四78节!#REF!,B10)))*2</f>
        <v>#REF!</v>
      </c>
      <c r="N10" s="34" t="e">
        <f t="shared" si="0"/>
        <v>#REF!</v>
      </c>
    </row>
    <row r="11" ht="20.1" customHeight="1" spans="1:14">
      <c r="A11" s="31">
        <v>9</v>
      </c>
      <c r="B11" s="35" t="s">
        <v>779</v>
      </c>
      <c r="C11" s="33" t="str">
        <f>VLOOKUP(B11,教师基础数据!$B$2:$G4713,3,FALSE)</f>
        <v>电子系</v>
      </c>
      <c r="D11" s="33" t="str">
        <f>VLOOKUP(B11,教师基础数据!$B$2:$G712,4,FALSE)</f>
        <v>专职</v>
      </c>
      <c r="E11" s="33" t="str">
        <f>VLOOKUP(B11,教师基础数据!$B$2:$G4746,5,FALSE)</f>
        <v>机电一体化教研室</v>
      </c>
      <c r="F11" s="31">
        <f t="shared" si="1"/>
        <v>7</v>
      </c>
      <c r="G11" s="34" t="e">
        <f>(IF(COUNTIF(星期四78节!#REF!,B11)&gt;=2,1,COUNTIF(星期四78节!#REF!,B11))+IF(COUNTIF(星期四78节!#REF!,B11)&gt;=2,1,COUNTIF(星期四78节!#REF!,B11))+IF(COUNTIF(星期四78节!#REF!,B11)&gt;=2,1,COUNTIF(星期四78节!#REF!,B11))+IF(COUNTIF(星期四78节!#REF!,B11)&gt;=2,1,COUNTIF(星期四78节!#REF!,B11)))*2</f>
        <v>#REF!</v>
      </c>
      <c r="H11" s="34" t="e">
        <f>(IF(COUNTIF(星期四78节!#REF!,B11)&gt;=2,1,COUNTIF(星期四78节!#REF!,B11))+IF(COUNTIF(星期四78节!#REF!,B11)&gt;=2,1,COUNTIF(星期四78节!#REF!,B11))+IF(COUNTIF(星期四78节!#REF!,B11)&gt;=2,1,COUNTIF(星期四78节!#REF!,B11))+IF(COUNTIF(星期四78节!#REF!,B11)&gt;=2,1,COUNTIF(星期四78节!#REF!,B11)))*2</f>
        <v>#REF!</v>
      </c>
      <c r="I11" s="34" t="e">
        <f>(IF(COUNTIF(星期四78节!#REF!,B11)&gt;=2,1,COUNTIF(星期四78节!#REF!,B11))+IF(COUNTIF(星期四78节!#REF!,B11)&gt;=2,1,COUNTIF(星期四78节!#REF!,B11))+IF(COUNTIF(星期四78节!#REF!,B11)&gt;=2,1,COUNTIF(星期四78节!#REF!,B11))+IF(COUNTIF(星期四78节!#REF!,B11)&gt;=2,1,COUNTIF(星期四78节!#REF!,B11)))*2</f>
        <v>#REF!</v>
      </c>
      <c r="J11" s="34" t="e">
        <f>(IF(COUNTIF(星期四78节!#REF!,B11)&gt;=2,1,COUNTIF(星期四78节!#REF!,B11))+IF(COUNTIF(星期四78节!#REF!,B11)&gt;=2,1,COUNTIF(星期四78节!#REF!,B11))+IF(COUNTIF(星期四78节!#REF!,B11)&gt;=2,1,COUNTIF(星期四78节!#REF!,B11))+IF(COUNTIF(星期四78节!#REF!,B11)&gt;=2,1,COUNTIF(星期四78节!#REF!,B11)))*2</f>
        <v>#REF!</v>
      </c>
      <c r="K11" s="34" t="e">
        <f>(IF(COUNTIF(星期四78节!#REF!,B11)&gt;=2,1,COUNTIF(星期四78节!#REF!,B11))+IF(COUNTIF(星期四78节!#REF!,B11)&gt;=2,1,COUNTIF(星期四78节!#REF!,B11)))*2+(IF(COUNTIF(星期四78节!#REF!,B11)&gt;=2,1,COUNTIF(星期四78节!#REF!,B11))+IF(COUNTIF(星期四78节!#REF!,B11)&gt;=2,1,COUNTIF(星期四78节!#REF!,B11)))*2</f>
        <v>#REF!</v>
      </c>
      <c r="L11" s="34" t="e">
        <f>(IF(COUNTIF(星期四78节!#REF!,B11)&gt;=2,1,COUNTIF(星期四78节!#REF!,B11))+IF(COUNTIF(星期四78节!#REF!,B11)&gt;=2,1,COUNTIF(星期四78节!#REF!,B11))+IF(COUNTIF(星期四78节!#REF!,B11)&gt;=2,1,COUNTIF(星期四78节!#REF!,B11))+IF(COUNTIF(星期四78节!#REF!,B11)&gt;=2,1,COUNTIF(星期四78节!#REF!,B11)))*2</f>
        <v>#REF!</v>
      </c>
      <c r="M11" s="34" t="e">
        <f>(IF(COUNTIF(星期四78节!#REF!,B11)&gt;=2,1,COUNTIF(星期四78节!#REF!,B11))+IF(COUNTIF(星期四78节!#REF!,B11)&gt;=2,1,COUNTIF(星期四78节!#REF!,B11))+IF(COUNTIF(星期四78节!#REF!,B11)&gt;=2,1,COUNTIF(星期四78节!#REF!,B11))+IF(COUNTIF(星期四78节!#REF!,B11)&gt;=2,1,COUNTIF(星期四78节!#REF!,B11)))*2</f>
        <v>#REF!</v>
      </c>
      <c r="N11" s="34" t="e">
        <f t="shared" si="0"/>
        <v>#REF!</v>
      </c>
    </row>
    <row r="12" ht="20.1" customHeight="1" spans="1:14">
      <c r="A12" s="31">
        <v>11</v>
      </c>
      <c r="B12" s="35" t="s">
        <v>780</v>
      </c>
      <c r="C12" s="33" t="str">
        <f>VLOOKUP(B12,教师基础数据!$B$2:$G4802,3,FALSE)</f>
        <v>电子系</v>
      </c>
      <c r="D12" s="33" t="str">
        <f>VLOOKUP(B12,教师基础数据!$B$2:$G610,4,FALSE)</f>
        <v>专职</v>
      </c>
      <c r="E12" s="33" t="str">
        <f>VLOOKUP(B12,教师基础数据!$B$2:$G4643,5,FALSE)</f>
        <v>机电一体化教研室</v>
      </c>
      <c r="F12" s="31">
        <f t="shared" si="1"/>
        <v>7</v>
      </c>
      <c r="G12" s="34" t="e">
        <f>(IF(COUNTIF(星期四78节!#REF!,B12)&gt;=2,1,COUNTIF(星期四78节!#REF!,B12))+IF(COUNTIF(星期四78节!#REF!,B12)&gt;=2,1,COUNTIF(星期四78节!#REF!,B12))+IF(COUNTIF(星期四78节!#REF!,B12)&gt;=2,1,COUNTIF(星期四78节!#REF!,B12))+IF(COUNTIF(星期四78节!#REF!,B12)&gt;=2,1,COUNTIF(星期四78节!#REF!,B12)))*2</f>
        <v>#REF!</v>
      </c>
      <c r="H12" s="34" t="e">
        <f>(IF(COUNTIF(星期四78节!#REF!,B12)&gt;=2,1,COUNTIF(星期四78节!#REF!,B12))+IF(COUNTIF(星期四78节!#REF!,B12)&gt;=2,1,COUNTIF(星期四78节!#REF!,B12))+IF(COUNTIF(星期四78节!#REF!,B12)&gt;=2,1,COUNTIF(星期四78节!#REF!,B12))+IF(COUNTIF(星期四78节!#REF!,B12)&gt;=2,1,COUNTIF(星期四78节!#REF!,B12)))*2</f>
        <v>#REF!</v>
      </c>
      <c r="I12" s="34" t="e">
        <f>(IF(COUNTIF(星期四78节!#REF!,B12)&gt;=2,1,COUNTIF(星期四78节!#REF!,B12))+IF(COUNTIF(星期四78节!#REF!,B12)&gt;=2,1,COUNTIF(星期四78节!#REF!,B12))+IF(COUNTIF(星期四78节!#REF!,B12)&gt;=2,1,COUNTIF(星期四78节!#REF!,B12))+IF(COUNTIF(星期四78节!#REF!,B12)&gt;=2,1,COUNTIF(星期四78节!#REF!,B12)))*2</f>
        <v>#REF!</v>
      </c>
      <c r="J12" s="34" t="e">
        <f>(IF(COUNTIF(星期四78节!#REF!,B12)&gt;=2,1,COUNTIF(星期四78节!#REF!,B12))+IF(COUNTIF(星期四78节!#REF!,B12)&gt;=2,1,COUNTIF(星期四78节!#REF!,B12))+IF(COUNTIF(星期四78节!#REF!,B12)&gt;=2,1,COUNTIF(星期四78节!#REF!,B12))+IF(COUNTIF(星期四78节!#REF!,B12)&gt;=2,1,COUNTIF(星期四78节!#REF!,B12)))*2</f>
        <v>#REF!</v>
      </c>
      <c r="K12" s="34" t="e">
        <f>(IF(COUNTIF(星期四78节!#REF!,B12)&gt;=2,1,COUNTIF(星期四78节!#REF!,B12))+IF(COUNTIF(星期四78节!#REF!,B12)&gt;=2,1,COUNTIF(星期四78节!#REF!,B12)))*2+(IF(COUNTIF(星期四78节!#REF!,B12)&gt;=2,1,COUNTIF(星期四78节!#REF!,B12))+IF(COUNTIF(星期四78节!#REF!,B12)&gt;=2,1,COUNTIF(星期四78节!#REF!,B12)))*2</f>
        <v>#REF!</v>
      </c>
      <c r="L12" s="34" t="e">
        <f>(IF(COUNTIF(星期四78节!#REF!,B12)&gt;=2,1,COUNTIF(星期四78节!#REF!,B12))+IF(COUNTIF(星期四78节!#REF!,B12)&gt;=2,1,COUNTIF(星期四78节!#REF!,B12))+IF(COUNTIF(星期四78节!#REF!,B12)&gt;=2,1,COUNTIF(星期四78节!#REF!,B12))+IF(COUNTIF(星期四78节!#REF!,B12)&gt;=2,1,COUNTIF(星期四78节!#REF!,B12)))*2</f>
        <v>#REF!</v>
      </c>
      <c r="M12" s="34" t="e">
        <f>(IF(COUNTIF(星期四78节!#REF!,B12)&gt;=2,1,COUNTIF(星期四78节!#REF!,B12))+IF(COUNTIF(星期四78节!#REF!,B12)&gt;=2,1,COUNTIF(星期四78节!#REF!,B12))+IF(COUNTIF(星期四78节!#REF!,B12)&gt;=2,1,COUNTIF(星期四78节!#REF!,B12))+IF(COUNTIF(星期四78节!#REF!,B12)&gt;=2,1,COUNTIF(星期四78节!#REF!,B12)))*2</f>
        <v>#REF!</v>
      </c>
      <c r="N12" s="34" t="e">
        <f t="shared" si="0"/>
        <v>#REF!</v>
      </c>
    </row>
    <row r="13" ht="20.1" customHeight="1" spans="1:14">
      <c r="A13" s="31">
        <v>12</v>
      </c>
      <c r="B13" s="32" t="s">
        <v>781</v>
      </c>
      <c r="C13" s="33" t="str">
        <f>VLOOKUP(B13,教师基础数据!$B$2:$G4765,3,FALSE)</f>
        <v>电子系</v>
      </c>
      <c r="D13" s="33" t="str">
        <f>VLOOKUP(B13,教师基础数据!$B$2:$G681,4,FALSE)</f>
        <v>专职</v>
      </c>
      <c r="E13" s="33" t="str">
        <f>VLOOKUP(B13,教师基础数据!$B$2:$G4714,5,FALSE)</f>
        <v>机电一体化教研室</v>
      </c>
      <c r="F13" s="31">
        <f t="shared" si="1"/>
        <v>7</v>
      </c>
      <c r="G13" s="34" t="e">
        <f>(IF(COUNTIF(星期四78节!#REF!,B13)&gt;=2,1,COUNTIF(星期四78节!#REF!,B13))+IF(COUNTIF(星期四78节!#REF!,B13)&gt;=2,1,COUNTIF(星期四78节!#REF!,B13))+IF(COUNTIF(星期四78节!#REF!,B13)&gt;=2,1,COUNTIF(星期四78节!#REF!,B13))+IF(COUNTIF(星期四78节!#REF!,B13)&gt;=2,1,COUNTIF(星期四78节!#REF!,B13)))*2</f>
        <v>#REF!</v>
      </c>
      <c r="H13" s="34" t="e">
        <f>(IF(COUNTIF(星期四78节!#REF!,B13)&gt;=2,1,COUNTIF(星期四78节!#REF!,B13))+IF(COUNTIF(星期四78节!#REF!,B13)&gt;=2,1,COUNTIF(星期四78节!#REF!,B13))+IF(COUNTIF(星期四78节!#REF!,B13)&gt;=2,1,COUNTIF(星期四78节!#REF!,B13))+IF(COUNTIF(星期四78节!#REF!,B13)&gt;=2,1,COUNTIF(星期四78节!#REF!,B13)))*2</f>
        <v>#REF!</v>
      </c>
      <c r="I13" s="34" t="e">
        <f>(IF(COUNTIF(星期四78节!#REF!,B13)&gt;=2,1,COUNTIF(星期四78节!#REF!,B13))+IF(COUNTIF(星期四78节!#REF!,B13)&gt;=2,1,COUNTIF(星期四78节!#REF!,B13))+IF(COUNTIF(星期四78节!#REF!,B13)&gt;=2,1,COUNTIF(星期四78节!#REF!,B13))+IF(COUNTIF(星期四78节!#REF!,B13)&gt;=2,1,COUNTIF(星期四78节!#REF!,B13)))*2</f>
        <v>#REF!</v>
      </c>
      <c r="J13" s="34" t="e">
        <f>(IF(COUNTIF(星期四78节!#REF!,B13)&gt;=2,1,COUNTIF(星期四78节!#REF!,B13))+IF(COUNTIF(星期四78节!#REF!,B13)&gt;=2,1,COUNTIF(星期四78节!#REF!,B13))+IF(COUNTIF(星期四78节!#REF!,B13)&gt;=2,1,COUNTIF(星期四78节!#REF!,B13))+IF(COUNTIF(星期四78节!#REF!,B13)&gt;=2,1,COUNTIF(星期四78节!#REF!,B13)))*2</f>
        <v>#REF!</v>
      </c>
      <c r="K13" s="34" t="e">
        <f>(IF(COUNTIF(星期四78节!#REF!,B13)&gt;=2,1,COUNTIF(星期四78节!#REF!,B13))+IF(COUNTIF(星期四78节!#REF!,B13)&gt;=2,1,COUNTIF(星期四78节!#REF!,B13)))*2+(IF(COUNTIF(星期四78节!#REF!,B13)&gt;=2,1,COUNTIF(星期四78节!#REF!,B13))+IF(COUNTIF(星期四78节!#REF!,B13)&gt;=2,1,COUNTIF(星期四78节!#REF!,B13)))*2</f>
        <v>#REF!</v>
      </c>
      <c r="L13" s="34" t="e">
        <f>(IF(COUNTIF(星期四78节!#REF!,B13)&gt;=2,1,COUNTIF(星期四78节!#REF!,B13))+IF(COUNTIF(星期四78节!#REF!,B13)&gt;=2,1,COUNTIF(星期四78节!#REF!,B13))+IF(COUNTIF(星期四78节!#REF!,B13)&gt;=2,1,COUNTIF(星期四78节!#REF!,B13))+IF(COUNTIF(星期四78节!#REF!,B13)&gt;=2,1,COUNTIF(星期四78节!#REF!,B13)))*2</f>
        <v>#REF!</v>
      </c>
      <c r="M13" s="34" t="e">
        <f>(IF(COUNTIF(星期四78节!#REF!,B13)&gt;=2,1,COUNTIF(星期四78节!#REF!,B13))+IF(COUNTIF(星期四78节!#REF!,B13)&gt;=2,1,COUNTIF(星期四78节!#REF!,B13))+IF(COUNTIF(星期四78节!#REF!,B13)&gt;=2,1,COUNTIF(星期四78节!#REF!,B13))+IF(COUNTIF(星期四78节!#REF!,B13)&gt;=2,1,COUNTIF(星期四78节!#REF!,B13)))*2</f>
        <v>#REF!</v>
      </c>
      <c r="N13" s="34" t="e">
        <f t="shared" si="0"/>
        <v>#REF!</v>
      </c>
    </row>
    <row r="14" ht="20.1" customHeight="1" spans="1:14">
      <c r="A14" s="31">
        <v>13</v>
      </c>
      <c r="B14" s="32" t="s">
        <v>782</v>
      </c>
      <c r="C14" s="33" t="str">
        <f>VLOOKUP(B14,教师基础数据!$B$2:$G4665,3,FALSE)</f>
        <v>电子系</v>
      </c>
      <c r="D14" s="33" t="str">
        <f>VLOOKUP(B14,教师基础数据!$B$2:$G598,4,FALSE)</f>
        <v>兼职</v>
      </c>
      <c r="E14" s="33" t="str">
        <f>VLOOKUP(B14,教师基础数据!$B$2:$G4631,5,FALSE)</f>
        <v>应用电子技术教研室</v>
      </c>
      <c r="F14" s="31">
        <f t="shared" si="1"/>
        <v>7</v>
      </c>
      <c r="G14" s="34" t="e">
        <f>(IF(COUNTIF(星期四78节!#REF!,B14)&gt;=2,1,COUNTIF(星期四78节!#REF!,B14))+IF(COUNTIF(星期四78节!#REF!,B14)&gt;=2,1,COUNTIF(星期四78节!#REF!,B14))+IF(COUNTIF(星期四78节!#REF!,B14)&gt;=2,1,COUNTIF(星期四78节!#REF!,B14))+IF(COUNTIF(星期四78节!#REF!,B14)&gt;=2,1,COUNTIF(星期四78节!#REF!,B14)))*2</f>
        <v>#REF!</v>
      </c>
      <c r="H14" s="34" t="e">
        <f>(IF(COUNTIF(星期四78节!#REF!,B14)&gt;=2,1,COUNTIF(星期四78节!#REF!,B14))+IF(COUNTIF(星期四78节!#REF!,B14)&gt;=2,1,COUNTIF(星期四78节!#REF!,B14))+IF(COUNTIF(星期四78节!#REF!,B14)&gt;=2,1,COUNTIF(星期四78节!#REF!,B14))+IF(COUNTIF(星期四78节!#REF!,B14)&gt;=2,1,COUNTIF(星期四78节!#REF!,B14)))*2</f>
        <v>#REF!</v>
      </c>
      <c r="I14" s="34" t="e">
        <f>(IF(COUNTIF(星期四78节!#REF!,B14)&gt;=2,1,COUNTIF(星期四78节!#REF!,B14))+IF(COUNTIF(星期四78节!#REF!,B14)&gt;=2,1,COUNTIF(星期四78节!#REF!,B14))+IF(COUNTIF(星期四78节!#REF!,B14)&gt;=2,1,COUNTIF(星期四78节!#REF!,B14))+IF(COUNTIF(星期四78节!#REF!,B14)&gt;=2,1,COUNTIF(星期四78节!#REF!,B14)))*2</f>
        <v>#REF!</v>
      </c>
      <c r="J14" s="34" t="e">
        <f>(IF(COUNTIF(星期四78节!#REF!,B14)&gt;=2,1,COUNTIF(星期四78节!#REF!,B14))+IF(COUNTIF(星期四78节!#REF!,B14)&gt;=2,1,COUNTIF(星期四78节!#REF!,B14))+IF(COUNTIF(星期四78节!#REF!,B14)&gt;=2,1,COUNTIF(星期四78节!#REF!,B14))+IF(COUNTIF(星期四78节!#REF!,B14)&gt;=2,1,COUNTIF(星期四78节!#REF!,B14)))*2</f>
        <v>#REF!</v>
      </c>
      <c r="K14" s="34" t="e">
        <f>(IF(COUNTIF(星期四78节!#REF!,B14)&gt;=2,1,COUNTIF(星期四78节!#REF!,B14))+IF(COUNTIF(星期四78节!#REF!,B14)&gt;=2,1,COUNTIF(星期四78节!#REF!,B14)))*2+(IF(COUNTIF(星期四78节!#REF!,B14)&gt;=2,1,COUNTIF(星期四78节!#REF!,B14))+IF(COUNTIF(星期四78节!#REF!,B14)&gt;=2,1,COUNTIF(星期四78节!#REF!,B14)))*2</f>
        <v>#REF!</v>
      </c>
      <c r="L14" s="34" t="e">
        <f>(IF(COUNTIF(星期四78节!#REF!,B14)&gt;=2,1,COUNTIF(星期四78节!#REF!,B14))+IF(COUNTIF(星期四78节!#REF!,B14)&gt;=2,1,COUNTIF(星期四78节!#REF!,B14))+IF(COUNTIF(星期四78节!#REF!,B14)&gt;=2,1,COUNTIF(星期四78节!#REF!,B14))+IF(COUNTIF(星期四78节!#REF!,B14)&gt;=2,1,COUNTIF(星期四78节!#REF!,B14)))*2</f>
        <v>#REF!</v>
      </c>
      <c r="M14" s="34" t="e">
        <f>(IF(COUNTIF(星期四78节!#REF!,B14)&gt;=2,1,COUNTIF(星期四78节!#REF!,B14))+IF(COUNTIF(星期四78节!#REF!,B14)&gt;=2,1,COUNTIF(星期四78节!#REF!,B14))+IF(COUNTIF(星期四78节!#REF!,B14)&gt;=2,1,COUNTIF(星期四78节!#REF!,B14))+IF(COUNTIF(星期四78节!#REF!,B14)&gt;=2,1,COUNTIF(星期四78节!#REF!,B14)))*2</f>
        <v>#REF!</v>
      </c>
      <c r="N14" s="34" t="e">
        <f t="shared" si="0"/>
        <v>#REF!</v>
      </c>
    </row>
    <row r="15" ht="20.1" customHeight="1" spans="1:14">
      <c r="A15" s="31">
        <v>14</v>
      </c>
      <c r="B15" s="35" t="s">
        <v>783</v>
      </c>
      <c r="C15" s="33" t="str">
        <f>VLOOKUP(B15,教师基础数据!$B$2:$G4587,3,FALSE)</f>
        <v>电子系</v>
      </c>
      <c r="D15" s="33" t="str">
        <f>VLOOKUP(B15,教师基础数据!$B$2:$G493,4,FALSE)</f>
        <v>兼职</v>
      </c>
      <c r="E15" s="33" t="str">
        <f>VLOOKUP(B15,教师基础数据!$B$2:$G4526,5,FALSE)</f>
        <v>应用电子技术教研室</v>
      </c>
      <c r="F15" s="31">
        <f t="shared" si="1"/>
        <v>7</v>
      </c>
      <c r="G15" s="34" t="e">
        <f>(IF(COUNTIF(星期四78节!#REF!,B15)&gt;=2,1,COUNTIF(星期四78节!#REF!,B15))+IF(COUNTIF(星期四78节!#REF!,B15)&gt;=2,1,COUNTIF(星期四78节!#REF!,B15))+IF(COUNTIF(星期四78节!#REF!,B15)&gt;=2,1,COUNTIF(星期四78节!#REF!,B15))+IF(COUNTIF(星期四78节!#REF!,B15)&gt;=2,1,COUNTIF(星期四78节!#REF!,B15)))*2</f>
        <v>#REF!</v>
      </c>
      <c r="H15" s="34" t="e">
        <f>(IF(COUNTIF(星期四78节!#REF!,B15)&gt;=2,1,COUNTIF(星期四78节!#REF!,B15))+IF(COUNTIF(星期四78节!#REF!,B15)&gt;=2,1,COUNTIF(星期四78节!#REF!,B15))+IF(COUNTIF(星期四78节!#REF!,B15)&gt;=2,1,COUNTIF(星期四78节!#REF!,B15))+IF(COUNTIF(星期四78节!#REF!,B15)&gt;=2,1,COUNTIF(星期四78节!#REF!,B15)))*2</f>
        <v>#REF!</v>
      </c>
      <c r="I15" s="34" t="e">
        <f>(IF(COUNTIF(星期四78节!#REF!,B15)&gt;=2,1,COUNTIF(星期四78节!#REF!,B15))+IF(COUNTIF(星期四78节!#REF!,B15)&gt;=2,1,COUNTIF(星期四78节!#REF!,B15))+IF(COUNTIF(星期四78节!#REF!,B15)&gt;=2,1,COUNTIF(星期四78节!#REF!,B15))+IF(COUNTIF(星期四78节!#REF!,B15)&gt;=2,1,COUNTIF(星期四78节!#REF!,B15)))*2</f>
        <v>#REF!</v>
      </c>
      <c r="J15" s="34" t="e">
        <f>(IF(COUNTIF(星期四78节!#REF!,B15)&gt;=2,1,COUNTIF(星期四78节!#REF!,B15))+IF(COUNTIF(星期四78节!#REF!,B15)&gt;=2,1,COUNTIF(星期四78节!#REF!,B15))+IF(COUNTIF(星期四78节!#REF!,B15)&gt;=2,1,COUNTIF(星期四78节!#REF!,B15))+IF(COUNTIF(星期四78节!#REF!,B15)&gt;=2,1,COUNTIF(星期四78节!#REF!,B15)))*2</f>
        <v>#REF!</v>
      </c>
      <c r="K15" s="34" t="e">
        <f>(IF(COUNTIF(星期四78节!#REF!,B15)&gt;=2,1,COUNTIF(星期四78节!#REF!,B15))+IF(COUNTIF(星期四78节!#REF!,B15)&gt;=2,1,COUNTIF(星期四78节!#REF!,B15)))*2+(IF(COUNTIF(星期四78节!#REF!,B15)&gt;=2,1,COUNTIF(星期四78节!#REF!,B15))+IF(COUNTIF(星期四78节!#REF!,B15)&gt;=2,1,COUNTIF(星期四78节!#REF!,B15)))*2</f>
        <v>#REF!</v>
      </c>
      <c r="L15" s="34" t="e">
        <f>(IF(COUNTIF(星期四78节!#REF!,B15)&gt;=2,1,COUNTIF(星期四78节!#REF!,B15))+IF(COUNTIF(星期四78节!#REF!,B15)&gt;=2,1,COUNTIF(星期四78节!#REF!,B15))+IF(COUNTIF(星期四78节!#REF!,B15)&gt;=2,1,COUNTIF(星期四78节!#REF!,B15))+IF(COUNTIF(星期四78节!#REF!,B15)&gt;=2,1,COUNTIF(星期四78节!#REF!,B15)))*2</f>
        <v>#REF!</v>
      </c>
      <c r="M15" s="34" t="e">
        <f>(IF(COUNTIF(星期四78节!#REF!,B15)&gt;=2,1,COUNTIF(星期四78节!#REF!,B15))+IF(COUNTIF(星期四78节!#REF!,B15)&gt;=2,1,COUNTIF(星期四78节!#REF!,B15))+IF(COUNTIF(星期四78节!#REF!,B15)&gt;=2,1,COUNTIF(星期四78节!#REF!,B15))+IF(COUNTIF(星期四78节!#REF!,B15)&gt;=2,1,COUNTIF(星期四78节!#REF!,B15)))*2</f>
        <v>#REF!</v>
      </c>
      <c r="N15" s="34" t="e">
        <f t="shared" si="0"/>
        <v>#REF!</v>
      </c>
    </row>
    <row r="16" ht="20.1" customHeight="1" spans="1:14">
      <c r="A16" s="31">
        <v>16</v>
      </c>
      <c r="B16" s="35" t="s">
        <v>784</v>
      </c>
      <c r="C16" s="33" t="str">
        <f>VLOOKUP(B16,教师基础数据!$B$2:$G4712,3,FALSE)</f>
        <v>电子系</v>
      </c>
      <c r="D16" s="33" t="str">
        <f>VLOOKUP(B16,教师基础数据!$B$2:$G711,4,FALSE)</f>
        <v>专职</v>
      </c>
      <c r="E16" s="33" t="str">
        <f>VLOOKUP(B16,教师基础数据!$B$2:$G4745,5,FALSE)</f>
        <v>应用电子技术教研室</v>
      </c>
      <c r="F16" s="31">
        <f t="shared" si="1"/>
        <v>7</v>
      </c>
      <c r="G16" s="34" t="e">
        <f>(IF(COUNTIF(星期四78节!#REF!,B16)&gt;=2,1,COUNTIF(星期四78节!#REF!,B16))+IF(COUNTIF(星期四78节!#REF!,B16)&gt;=2,1,COUNTIF(星期四78节!#REF!,B16))+IF(COUNTIF(星期四78节!#REF!,B16)&gt;=2,1,COUNTIF(星期四78节!#REF!,B16))+IF(COUNTIF(星期四78节!#REF!,B16)&gt;=2,1,COUNTIF(星期四78节!#REF!,B16)))*2</f>
        <v>#REF!</v>
      </c>
      <c r="H16" s="34" t="e">
        <f>(IF(COUNTIF(星期四78节!#REF!,B16)&gt;=2,1,COUNTIF(星期四78节!#REF!,B16))+IF(COUNTIF(星期四78节!#REF!,B16)&gt;=2,1,COUNTIF(星期四78节!#REF!,B16))+IF(COUNTIF(星期四78节!#REF!,B16)&gt;=2,1,COUNTIF(星期四78节!#REF!,B16))+IF(COUNTIF(星期四78节!#REF!,B16)&gt;=2,1,COUNTIF(星期四78节!#REF!,B16)))*2</f>
        <v>#REF!</v>
      </c>
      <c r="I16" s="34" t="e">
        <f>(IF(COUNTIF(星期四78节!#REF!,B16)&gt;=2,1,COUNTIF(星期四78节!#REF!,B16))+IF(COUNTIF(星期四78节!#REF!,B16)&gt;=2,1,COUNTIF(星期四78节!#REF!,B16))+IF(COUNTIF(星期四78节!#REF!,B16)&gt;=2,1,COUNTIF(星期四78节!#REF!,B16))+IF(COUNTIF(星期四78节!#REF!,B16)&gt;=2,1,COUNTIF(星期四78节!#REF!,B16)))*2</f>
        <v>#REF!</v>
      </c>
      <c r="J16" s="34" t="e">
        <f>(IF(COUNTIF(星期四78节!#REF!,B16)&gt;=2,1,COUNTIF(星期四78节!#REF!,B16))+IF(COUNTIF(星期四78节!#REF!,B16)&gt;=2,1,COUNTIF(星期四78节!#REF!,B16))+IF(COUNTIF(星期四78节!#REF!,B16)&gt;=2,1,COUNTIF(星期四78节!#REF!,B16))+IF(COUNTIF(星期四78节!#REF!,B16)&gt;=2,1,COUNTIF(星期四78节!#REF!,B16)))*2</f>
        <v>#REF!</v>
      </c>
      <c r="K16" s="34" t="e">
        <f>(IF(COUNTIF(星期四78节!#REF!,B16)&gt;=2,1,COUNTIF(星期四78节!#REF!,B16))+IF(COUNTIF(星期四78节!#REF!,B16)&gt;=2,1,COUNTIF(星期四78节!#REF!,B16)))*2+(IF(COUNTIF(星期四78节!#REF!,B16)&gt;=2,1,COUNTIF(星期四78节!#REF!,B16))+IF(COUNTIF(星期四78节!#REF!,B16)&gt;=2,1,COUNTIF(星期四78节!#REF!,B16)))*2</f>
        <v>#REF!</v>
      </c>
      <c r="L16" s="34" t="e">
        <f>(IF(COUNTIF(星期四78节!#REF!,B16)&gt;=2,1,COUNTIF(星期四78节!#REF!,B16))+IF(COUNTIF(星期四78节!#REF!,B16)&gt;=2,1,COUNTIF(星期四78节!#REF!,B16))+IF(COUNTIF(星期四78节!#REF!,B16)&gt;=2,1,COUNTIF(星期四78节!#REF!,B16))+IF(COUNTIF(星期四78节!#REF!,B16)&gt;=2,1,COUNTIF(星期四78节!#REF!,B16)))*2</f>
        <v>#REF!</v>
      </c>
      <c r="M16" s="34" t="e">
        <f>(IF(COUNTIF(星期四78节!#REF!,B16)&gt;=2,1,COUNTIF(星期四78节!#REF!,B16))+IF(COUNTIF(星期四78节!#REF!,B16)&gt;=2,1,COUNTIF(星期四78节!#REF!,B16))+IF(COUNTIF(星期四78节!#REF!,B16)&gt;=2,1,COUNTIF(星期四78节!#REF!,B16))+IF(COUNTIF(星期四78节!#REF!,B16)&gt;=2,1,COUNTIF(星期四78节!#REF!,B16)))*2</f>
        <v>#REF!</v>
      </c>
      <c r="N16" s="34" t="e">
        <f t="shared" si="0"/>
        <v>#REF!</v>
      </c>
    </row>
    <row r="17" ht="20.1" customHeight="1" spans="1:14">
      <c r="A17" s="31">
        <v>17</v>
      </c>
      <c r="B17" s="32" t="s">
        <v>785</v>
      </c>
      <c r="C17" s="33" t="str">
        <f>VLOOKUP(B17,教师基础数据!$B$2:$G4445,3,FALSE)</f>
        <v>电子系</v>
      </c>
      <c r="D17" s="33" t="str">
        <f>VLOOKUP(B17,教师基础数据!$B$2:$G659,4,FALSE)</f>
        <v>专职</v>
      </c>
      <c r="E17" s="33" t="str">
        <f>VLOOKUP(B17,教师基础数据!$B$2:$G4692,5,FALSE)</f>
        <v>应用电子技术教研室</v>
      </c>
      <c r="F17" s="31">
        <f t="shared" si="1"/>
        <v>7</v>
      </c>
      <c r="G17" s="34" t="e">
        <f>(IF(COUNTIF(星期四78节!#REF!,B17)&gt;=2,1,COUNTIF(星期四78节!#REF!,B17))+IF(COUNTIF(星期四78节!#REF!,B17)&gt;=2,1,COUNTIF(星期四78节!#REF!,B17))+IF(COUNTIF(星期四78节!#REF!,B17)&gt;=2,1,COUNTIF(星期四78节!#REF!,B17))+IF(COUNTIF(星期四78节!#REF!,B17)&gt;=2,1,COUNTIF(星期四78节!#REF!,B17)))*2</f>
        <v>#REF!</v>
      </c>
      <c r="H17" s="34" t="e">
        <f>(IF(COUNTIF(星期四78节!#REF!,B17)&gt;=2,1,COUNTIF(星期四78节!#REF!,B17))+IF(COUNTIF(星期四78节!#REF!,B17)&gt;=2,1,COUNTIF(星期四78节!#REF!,B17))+IF(COUNTIF(星期四78节!#REF!,B17)&gt;=2,1,COUNTIF(星期四78节!#REF!,B17))+IF(COUNTIF(星期四78节!#REF!,B17)&gt;=2,1,COUNTIF(星期四78节!#REF!,B17)))*2</f>
        <v>#REF!</v>
      </c>
      <c r="I17" s="34" t="e">
        <f>(IF(COUNTIF(星期四78节!#REF!,B17)&gt;=2,1,COUNTIF(星期四78节!#REF!,B17))+IF(COUNTIF(星期四78节!#REF!,B17)&gt;=2,1,COUNTIF(星期四78节!#REF!,B17))+IF(COUNTIF(星期四78节!#REF!,B17)&gt;=2,1,COUNTIF(星期四78节!#REF!,B17))+IF(COUNTIF(星期四78节!#REF!,B17)&gt;=2,1,COUNTIF(星期四78节!#REF!,B17)))*2</f>
        <v>#REF!</v>
      </c>
      <c r="J17" s="34" t="e">
        <f>(IF(COUNTIF(星期四78节!#REF!,B17)&gt;=2,1,COUNTIF(星期四78节!#REF!,B17))+IF(COUNTIF(星期四78节!#REF!,B17)&gt;=2,1,COUNTIF(星期四78节!#REF!,B17))+IF(COUNTIF(星期四78节!#REF!,B17)&gt;=2,1,COUNTIF(星期四78节!#REF!,B17))+IF(COUNTIF(星期四78节!#REF!,B17)&gt;=2,1,COUNTIF(星期四78节!#REF!,B17)))*2</f>
        <v>#REF!</v>
      </c>
      <c r="K17" s="34" t="e">
        <f>(IF(COUNTIF(星期四78节!#REF!,B17)&gt;=2,1,COUNTIF(星期四78节!#REF!,B17))+IF(COUNTIF(星期四78节!#REF!,B17)&gt;=2,1,COUNTIF(星期四78节!#REF!,B17)))*2+(IF(COUNTIF(星期四78节!#REF!,B17)&gt;=2,1,COUNTIF(星期四78节!#REF!,B17))+IF(COUNTIF(星期四78节!#REF!,B17)&gt;=2,1,COUNTIF(星期四78节!#REF!,B17)))*2</f>
        <v>#REF!</v>
      </c>
      <c r="L17" s="34" t="e">
        <f>(IF(COUNTIF(星期四78节!#REF!,B17)&gt;=2,1,COUNTIF(星期四78节!#REF!,B17))+IF(COUNTIF(星期四78节!#REF!,B17)&gt;=2,1,COUNTIF(星期四78节!#REF!,B17))+IF(COUNTIF(星期四78节!#REF!,B17)&gt;=2,1,COUNTIF(星期四78节!#REF!,B17))+IF(COUNTIF(星期四78节!#REF!,B17)&gt;=2,1,COUNTIF(星期四78节!#REF!,B17)))*2</f>
        <v>#REF!</v>
      </c>
      <c r="M17" s="34" t="e">
        <f>(IF(COUNTIF(星期四78节!#REF!,B17)&gt;=2,1,COUNTIF(星期四78节!#REF!,B17))+IF(COUNTIF(星期四78节!#REF!,B17)&gt;=2,1,COUNTIF(星期四78节!#REF!,B17))+IF(COUNTIF(星期四78节!#REF!,B17)&gt;=2,1,COUNTIF(星期四78节!#REF!,B17))+IF(COUNTIF(星期四78节!#REF!,B17)&gt;=2,1,COUNTIF(星期四78节!#REF!,B17)))*2</f>
        <v>#REF!</v>
      </c>
      <c r="N17" s="34" t="e">
        <f t="shared" si="0"/>
        <v>#REF!</v>
      </c>
    </row>
    <row r="18" ht="20.1" customHeight="1" spans="1:14">
      <c r="A18" s="31">
        <v>18</v>
      </c>
      <c r="B18" s="32" t="s">
        <v>786</v>
      </c>
      <c r="C18" s="33" t="str">
        <f>VLOOKUP(B18,教师基础数据!$B$2:$G4464,3,FALSE)</f>
        <v>电子系</v>
      </c>
      <c r="D18" s="33" t="str">
        <f>VLOOKUP(B18,教师基础数据!$B$2:$G481,4,FALSE)</f>
        <v>专职</v>
      </c>
      <c r="E18" s="33" t="str">
        <f>VLOOKUP(B18,教师基础数据!$B$2:$G4514,5,FALSE)</f>
        <v>应用电子技术教研室</v>
      </c>
      <c r="F18" s="31">
        <f t="shared" si="1"/>
        <v>7</v>
      </c>
      <c r="G18" s="34" t="e">
        <f>(IF(COUNTIF(星期四78节!#REF!,B18)&gt;=2,1,COUNTIF(星期四78节!#REF!,B18))+IF(COUNTIF(星期四78节!#REF!,B18)&gt;=2,1,COUNTIF(星期四78节!#REF!,B18))+IF(COUNTIF(星期四78节!#REF!,B18)&gt;=2,1,COUNTIF(星期四78节!#REF!,B18))+IF(COUNTIF(星期四78节!#REF!,B18)&gt;=2,1,COUNTIF(星期四78节!#REF!,B18)))*2</f>
        <v>#REF!</v>
      </c>
      <c r="H18" s="34" t="e">
        <f>(IF(COUNTIF(星期四78节!#REF!,B18)&gt;=2,1,COUNTIF(星期四78节!#REF!,B18))+IF(COUNTIF(星期四78节!#REF!,B18)&gt;=2,1,COUNTIF(星期四78节!#REF!,B18))+IF(COUNTIF(星期四78节!#REF!,B18)&gt;=2,1,COUNTIF(星期四78节!#REF!,B18))+IF(COUNTIF(星期四78节!#REF!,B18)&gt;=2,1,COUNTIF(星期四78节!#REF!,B18)))*2</f>
        <v>#REF!</v>
      </c>
      <c r="I18" s="34" t="e">
        <f>(IF(COUNTIF(星期四78节!#REF!,B18)&gt;=2,1,COUNTIF(星期四78节!#REF!,B18))+IF(COUNTIF(星期四78节!#REF!,B18)&gt;=2,1,COUNTIF(星期四78节!#REF!,B18))+IF(COUNTIF(星期四78节!#REF!,B18)&gt;=2,1,COUNTIF(星期四78节!#REF!,B18))+IF(COUNTIF(星期四78节!#REF!,B18)&gt;=2,1,COUNTIF(星期四78节!#REF!,B18)))*2</f>
        <v>#REF!</v>
      </c>
      <c r="J18" s="34" t="e">
        <f>(IF(COUNTIF(星期四78节!#REF!,B18)&gt;=2,1,COUNTIF(星期四78节!#REF!,B18))+IF(COUNTIF(星期四78节!#REF!,B18)&gt;=2,1,COUNTIF(星期四78节!#REF!,B18))+IF(COUNTIF(星期四78节!#REF!,B18)&gt;=2,1,COUNTIF(星期四78节!#REF!,B18))+IF(COUNTIF(星期四78节!#REF!,B18)&gt;=2,1,COUNTIF(星期四78节!#REF!,B18)))*2</f>
        <v>#REF!</v>
      </c>
      <c r="K18" s="34" t="e">
        <f>(IF(COUNTIF(星期四78节!#REF!,B18)&gt;=2,1,COUNTIF(星期四78节!#REF!,B18))+IF(COUNTIF(星期四78节!#REF!,B18)&gt;=2,1,COUNTIF(星期四78节!#REF!,B18)))*2+(IF(COUNTIF(星期四78节!#REF!,B18)&gt;=2,1,COUNTIF(星期四78节!#REF!,B18))+IF(COUNTIF(星期四78节!#REF!,B18)&gt;=2,1,COUNTIF(星期四78节!#REF!,B18)))*2</f>
        <v>#REF!</v>
      </c>
      <c r="L18" s="34" t="e">
        <f>(IF(COUNTIF(星期四78节!#REF!,B18)&gt;=2,1,COUNTIF(星期四78节!#REF!,B18))+IF(COUNTIF(星期四78节!#REF!,B18)&gt;=2,1,COUNTIF(星期四78节!#REF!,B18))+IF(COUNTIF(星期四78节!#REF!,B18)&gt;=2,1,COUNTIF(星期四78节!#REF!,B18))+IF(COUNTIF(星期四78节!#REF!,B18)&gt;=2,1,COUNTIF(星期四78节!#REF!,B18)))*2</f>
        <v>#REF!</v>
      </c>
      <c r="M18" s="34" t="e">
        <f>(IF(COUNTIF(星期四78节!#REF!,B18)&gt;=2,1,COUNTIF(星期四78节!#REF!,B18))+IF(COUNTIF(星期四78节!#REF!,B18)&gt;=2,1,COUNTIF(星期四78节!#REF!,B18))+IF(COUNTIF(星期四78节!#REF!,B18)&gt;=2,1,COUNTIF(星期四78节!#REF!,B18))+IF(COUNTIF(星期四78节!#REF!,B18)&gt;=2,1,COUNTIF(星期四78节!#REF!,B18)))*2</f>
        <v>#REF!</v>
      </c>
      <c r="N18" s="34" t="e">
        <f t="shared" si="0"/>
        <v>#REF!</v>
      </c>
    </row>
    <row r="19" ht="20.1" customHeight="1" spans="1:14">
      <c r="A19" s="31">
        <v>19</v>
      </c>
      <c r="B19" s="35" t="s">
        <v>787</v>
      </c>
      <c r="C19" s="33" t="str">
        <f>VLOOKUP(B19,教师基础数据!$B$2:$G4584,3,FALSE)</f>
        <v>电子系</v>
      </c>
      <c r="D19" s="33" t="str">
        <f>VLOOKUP(B19,教师基础数据!$B$2:$G625,4,FALSE)</f>
        <v>专职</v>
      </c>
      <c r="E19" s="33" t="str">
        <f>VLOOKUP(B19,教师基础数据!$B$2:$G4658,5,FALSE)</f>
        <v>应用电子技术教研室</v>
      </c>
      <c r="F19" s="31">
        <f t="shared" si="1"/>
        <v>7</v>
      </c>
      <c r="G19" s="34" t="e">
        <f>(IF(COUNTIF(星期四78节!#REF!,B19)&gt;=2,1,COUNTIF(星期四78节!#REF!,B19))+IF(COUNTIF(星期四78节!#REF!,B19)&gt;=2,1,COUNTIF(星期四78节!#REF!,B19))+IF(COUNTIF(星期四78节!#REF!,B19)&gt;=2,1,COUNTIF(星期四78节!#REF!,B19))+IF(COUNTIF(星期四78节!#REF!,B19)&gt;=2,1,COUNTIF(星期四78节!#REF!,B19)))*2</f>
        <v>#REF!</v>
      </c>
      <c r="H19" s="34" t="e">
        <f>(IF(COUNTIF(星期四78节!#REF!,B19)&gt;=2,1,COUNTIF(星期四78节!#REF!,B19))+IF(COUNTIF(星期四78节!#REF!,B19)&gt;=2,1,COUNTIF(星期四78节!#REF!,B19))+IF(COUNTIF(星期四78节!#REF!,B19)&gt;=2,1,COUNTIF(星期四78节!#REF!,B19))+IF(COUNTIF(星期四78节!#REF!,B19)&gt;=2,1,COUNTIF(星期四78节!#REF!,B19)))*2</f>
        <v>#REF!</v>
      </c>
      <c r="I19" s="34" t="e">
        <f>(IF(COUNTIF(星期四78节!#REF!,B19)&gt;=2,1,COUNTIF(星期四78节!#REF!,B19))+IF(COUNTIF(星期四78节!#REF!,B19)&gt;=2,1,COUNTIF(星期四78节!#REF!,B19))+IF(COUNTIF(星期四78节!#REF!,B19)&gt;=2,1,COUNTIF(星期四78节!#REF!,B19))+IF(COUNTIF(星期四78节!#REF!,B19)&gt;=2,1,COUNTIF(星期四78节!#REF!,B19)))*2</f>
        <v>#REF!</v>
      </c>
      <c r="J19" s="34" t="e">
        <f>(IF(COUNTIF(星期四78节!#REF!,B19)&gt;=2,1,COUNTIF(星期四78节!#REF!,B19))+IF(COUNTIF(星期四78节!#REF!,B19)&gt;=2,1,COUNTIF(星期四78节!#REF!,B19))+IF(COUNTIF(星期四78节!#REF!,B19)&gt;=2,1,COUNTIF(星期四78节!#REF!,B19))+IF(COUNTIF(星期四78节!#REF!,B19)&gt;=2,1,COUNTIF(星期四78节!#REF!,B19)))*2</f>
        <v>#REF!</v>
      </c>
      <c r="K19" s="34" t="e">
        <f>(IF(COUNTIF(星期四78节!#REF!,B19)&gt;=2,1,COUNTIF(星期四78节!#REF!,B19))+IF(COUNTIF(星期四78节!#REF!,B19)&gt;=2,1,COUNTIF(星期四78节!#REF!,B19)))*2+(IF(COUNTIF(星期四78节!#REF!,B19)&gt;=2,1,COUNTIF(星期四78节!#REF!,B19))+IF(COUNTIF(星期四78节!#REF!,B19)&gt;=2,1,COUNTIF(星期四78节!#REF!,B19)))*2</f>
        <v>#REF!</v>
      </c>
      <c r="L19" s="34" t="e">
        <f>(IF(COUNTIF(星期四78节!#REF!,B19)&gt;=2,1,COUNTIF(星期四78节!#REF!,B19))+IF(COUNTIF(星期四78节!#REF!,B19)&gt;=2,1,COUNTIF(星期四78节!#REF!,B19))+IF(COUNTIF(星期四78节!#REF!,B19)&gt;=2,1,COUNTIF(星期四78节!#REF!,B19))+IF(COUNTIF(星期四78节!#REF!,B19)&gt;=2,1,COUNTIF(星期四78节!#REF!,B19)))*2</f>
        <v>#REF!</v>
      </c>
      <c r="M19" s="34" t="e">
        <f>(IF(COUNTIF(星期四78节!#REF!,B19)&gt;=2,1,COUNTIF(星期四78节!#REF!,B19))+IF(COUNTIF(星期四78节!#REF!,B19)&gt;=2,1,COUNTIF(星期四78节!#REF!,B19))+IF(COUNTIF(星期四78节!#REF!,B19)&gt;=2,1,COUNTIF(星期四78节!#REF!,B19))+IF(COUNTIF(星期四78节!#REF!,B19)&gt;=2,1,COUNTIF(星期四78节!#REF!,B19)))*2</f>
        <v>#REF!</v>
      </c>
      <c r="N19" s="34" t="e">
        <f t="shared" si="0"/>
        <v>#REF!</v>
      </c>
    </row>
    <row r="20" ht="20.1" customHeight="1" spans="1:14">
      <c r="A20" s="31">
        <v>20</v>
      </c>
      <c r="B20" s="35" t="s">
        <v>788</v>
      </c>
      <c r="C20" s="33" t="str">
        <f>VLOOKUP(B20,教师基础数据!$B$2:$G4593,3,FALSE)</f>
        <v>电子系</v>
      </c>
      <c r="D20" s="33" t="str">
        <f>VLOOKUP(B20,教师基础数据!$B$2:$G594,4,FALSE)</f>
        <v>专职</v>
      </c>
      <c r="E20" s="33" t="str">
        <f>VLOOKUP(B20,教师基础数据!$B$2:$G4627,5,FALSE)</f>
        <v>应用电子技术教研室</v>
      </c>
      <c r="F20" s="31">
        <f t="shared" si="1"/>
        <v>7</v>
      </c>
      <c r="G20" s="34" t="e">
        <f>(IF(COUNTIF(星期四78节!#REF!,B20)&gt;=2,1,COUNTIF(星期四78节!#REF!,B20))+IF(COUNTIF(星期四78节!#REF!,B20)&gt;=2,1,COUNTIF(星期四78节!#REF!,B20))+IF(COUNTIF(星期四78节!#REF!,B20)&gt;=2,1,COUNTIF(星期四78节!#REF!,B20))+IF(COUNTIF(星期四78节!#REF!,B20)&gt;=2,1,COUNTIF(星期四78节!#REF!,B20)))*2</f>
        <v>#REF!</v>
      </c>
      <c r="H20" s="34" t="e">
        <f>(IF(COUNTIF(星期四78节!#REF!,B20)&gt;=2,1,COUNTIF(星期四78节!#REF!,B20))+IF(COUNTIF(星期四78节!#REF!,B20)&gt;=2,1,COUNTIF(星期四78节!#REF!,B20))+IF(COUNTIF(星期四78节!#REF!,B20)&gt;=2,1,COUNTIF(星期四78节!#REF!,B20))+IF(COUNTIF(星期四78节!#REF!,B20)&gt;=2,1,COUNTIF(星期四78节!#REF!,B20)))*2</f>
        <v>#REF!</v>
      </c>
      <c r="I20" s="34" t="e">
        <f>(IF(COUNTIF(星期四78节!#REF!,B20)&gt;=2,1,COUNTIF(星期四78节!#REF!,B20))+IF(COUNTIF(星期四78节!#REF!,B20)&gt;=2,1,COUNTIF(星期四78节!#REF!,B20))+IF(COUNTIF(星期四78节!#REF!,B20)&gt;=2,1,COUNTIF(星期四78节!#REF!,B20))+IF(COUNTIF(星期四78节!#REF!,B20)&gt;=2,1,COUNTIF(星期四78节!#REF!,B20)))*2</f>
        <v>#REF!</v>
      </c>
      <c r="J20" s="34" t="e">
        <f>(IF(COUNTIF(星期四78节!#REF!,B20)&gt;=2,1,COUNTIF(星期四78节!#REF!,B20))+IF(COUNTIF(星期四78节!#REF!,B20)&gt;=2,1,COUNTIF(星期四78节!#REF!,B20))+IF(COUNTIF(星期四78节!#REF!,B20)&gt;=2,1,COUNTIF(星期四78节!#REF!,B20))+IF(COUNTIF(星期四78节!#REF!,B20)&gt;=2,1,COUNTIF(星期四78节!#REF!,B20)))*2</f>
        <v>#REF!</v>
      </c>
      <c r="K20" s="34" t="e">
        <f>(IF(COUNTIF(星期四78节!#REF!,B20)&gt;=2,1,COUNTIF(星期四78节!#REF!,B20))+IF(COUNTIF(星期四78节!#REF!,B20)&gt;=2,1,COUNTIF(星期四78节!#REF!,B20)))*2+(IF(COUNTIF(星期四78节!#REF!,B20)&gt;=2,1,COUNTIF(星期四78节!#REF!,B20))+IF(COUNTIF(星期四78节!#REF!,B20)&gt;=2,1,COUNTIF(星期四78节!#REF!,B20)))*2</f>
        <v>#REF!</v>
      </c>
      <c r="L20" s="34" t="e">
        <f>(IF(COUNTIF(星期四78节!#REF!,B20)&gt;=2,1,COUNTIF(星期四78节!#REF!,B20))+IF(COUNTIF(星期四78节!#REF!,B20)&gt;=2,1,COUNTIF(星期四78节!#REF!,B20))+IF(COUNTIF(星期四78节!#REF!,B20)&gt;=2,1,COUNTIF(星期四78节!#REF!,B20))+IF(COUNTIF(星期四78节!#REF!,B20)&gt;=2,1,COUNTIF(星期四78节!#REF!,B20)))*2</f>
        <v>#REF!</v>
      </c>
      <c r="M20" s="34" t="e">
        <f>(IF(COUNTIF(星期四78节!#REF!,B20)&gt;=2,1,COUNTIF(星期四78节!#REF!,B20))+IF(COUNTIF(星期四78节!#REF!,B20)&gt;=2,1,COUNTIF(星期四78节!#REF!,B20))+IF(COUNTIF(星期四78节!#REF!,B20)&gt;=2,1,COUNTIF(星期四78节!#REF!,B20))+IF(COUNTIF(星期四78节!#REF!,B20)&gt;=2,1,COUNTIF(星期四78节!#REF!,B20)))*2</f>
        <v>#REF!</v>
      </c>
      <c r="N20" s="34" t="e">
        <f t="shared" si="0"/>
        <v>#REF!</v>
      </c>
    </row>
    <row r="21" ht="20.1" customHeight="1" spans="1:14">
      <c r="A21" s="31">
        <v>21</v>
      </c>
      <c r="B21" s="35" t="s">
        <v>789</v>
      </c>
      <c r="C21" s="33" t="str">
        <f>VLOOKUP(B21,教师基础数据!$B$2:$G4708,3,FALSE)</f>
        <v>电子系</v>
      </c>
      <c r="D21" s="33" t="str">
        <f>VLOOKUP(B21,教师基础数据!$B$2:$G707,4,FALSE)</f>
        <v>专职</v>
      </c>
      <c r="E21" s="33" t="str">
        <f>VLOOKUP(B21,教师基础数据!$B$2:$G4741,5,FALSE)</f>
        <v>应用电子技术教研室</v>
      </c>
      <c r="F21" s="31">
        <f t="shared" si="1"/>
        <v>7</v>
      </c>
      <c r="G21" s="34" t="e">
        <f>(IF(COUNTIF(星期四78节!#REF!,B21)&gt;=2,1,COUNTIF(星期四78节!#REF!,B21))+IF(COUNTIF(星期四78节!#REF!,B21)&gt;=2,1,COUNTIF(星期四78节!#REF!,B21))+IF(COUNTIF(星期四78节!#REF!,B21)&gt;=2,1,COUNTIF(星期四78节!#REF!,B21))+IF(COUNTIF(星期四78节!#REF!,B21)&gt;=2,1,COUNTIF(星期四78节!#REF!,B21)))*2</f>
        <v>#REF!</v>
      </c>
      <c r="H21" s="34" t="e">
        <f>(IF(COUNTIF(星期四78节!#REF!,B21)&gt;=2,1,COUNTIF(星期四78节!#REF!,B21))+IF(COUNTIF(星期四78节!#REF!,B21)&gt;=2,1,COUNTIF(星期四78节!#REF!,B21))+IF(COUNTIF(星期四78节!#REF!,B21)&gt;=2,1,COUNTIF(星期四78节!#REF!,B21))+IF(COUNTIF(星期四78节!#REF!,B21)&gt;=2,1,COUNTIF(星期四78节!#REF!,B21)))*2</f>
        <v>#REF!</v>
      </c>
      <c r="I21" s="34" t="e">
        <f>(IF(COUNTIF(星期四78节!#REF!,B21)&gt;=2,1,COUNTIF(星期四78节!#REF!,B21))+IF(COUNTIF(星期四78节!#REF!,B21)&gt;=2,1,COUNTIF(星期四78节!#REF!,B21))+IF(COUNTIF(星期四78节!#REF!,B21)&gt;=2,1,COUNTIF(星期四78节!#REF!,B21))+IF(COUNTIF(星期四78节!#REF!,B21)&gt;=2,1,COUNTIF(星期四78节!#REF!,B21)))*2</f>
        <v>#REF!</v>
      </c>
      <c r="J21" s="34" t="e">
        <f>(IF(COUNTIF(星期四78节!#REF!,B21)&gt;=2,1,COUNTIF(星期四78节!#REF!,B21))+IF(COUNTIF(星期四78节!#REF!,B21)&gt;=2,1,COUNTIF(星期四78节!#REF!,B21))+IF(COUNTIF(星期四78节!#REF!,B21)&gt;=2,1,COUNTIF(星期四78节!#REF!,B21))+IF(COUNTIF(星期四78节!#REF!,B21)&gt;=2,1,COUNTIF(星期四78节!#REF!,B21)))*2</f>
        <v>#REF!</v>
      </c>
      <c r="K21" s="34" t="e">
        <f>(IF(COUNTIF(星期四78节!#REF!,B21)&gt;=2,1,COUNTIF(星期四78节!#REF!,B21))+IF(COUNTIF(星期四78节!#REF!,B21)&gt;=2,1,COUNTIF(星期四78节!#REF!,B21)))*2+(IF(COUNTIF(星期四78节!#REF!,B21)&gt;=2,1,COUNTIF(星期四78节!#REF!,B21))+IF(COUNTIF(星期四78节!#REF!,B21)&gt;=2,1,COUNTIF(星期四78节!#REF!,B21)))*2</f>
        <v>#REF!</v>
      </c>
      <c r="L21" s="34" t="e">
        <f>(IF(COUNTIF(星期四78节!#REF!,B21)&gt;=2,1,COUNTIF(星期四78节!#REF!,B21))+IF(COUNTIF(星期四78节!#REF!,B21)&gt;=2,1,COUNTIF(星期四78节!#REF!,B21))+IF(COUNTIF(星期四78节!#REF!,B21)&gt;=2,1,COUNTIF(星期四78节!#REF!,B21))+IF(COUNTIF(星期四78节!#REF!,B21)&gt;=2,1,COUNTIF(星期四78节!#REF!,B21)))*2</f>
        <v>#REF!</v>
      </c>
      <c r="M21" s="34" t="e">
        <f>(IF(COUNTIF(星期四78节!#REF!,B21)&gt;=2,1,COUNTIF(星期四78节!#REF!,B21))+IF(COUNTIF(星期四78节!#REF!,B21)&gt;=2,1,COUNTIF(星期四78节!#REF!,B21))+IF(COUNTIF(星期四78节!#REF!,B21)&gt;=2,1,COUNTIF(星期四78节!#REF!,B21))+IF(COUNTIF(星期四78节!#REF!,B21)&gt;=2,1,COUNTIF(星期四78节!#REF!,B21)))*2</f>
        <v>#REF!</v>
      </c>
      <c r="N21" s="34" t="e">
        <f t="shared" si="0"/>
        <v>#REF!</v>
      </c>
    </row>
    <row r="22" ht="20.1" customHeight="1" spans="1:14">
      <c r="A22" s="31">
        <v>22</v>
      </c>
      <c r="B22" s="32" t="s">
        <v>790</v>
      </c>
      <c r="C22" s="33" t="str">
        <f>VLOOKUP(B22,教师基础数据!$B$2:$G4724,3,FALSE)</f>
        <v>动科系</v>
      </c>
      <c r="D22" s="33" t="str">
        <f>VLOOKUP(B22,教师基础数据!$B$2:$G471,4,FALSE)</f>
        <v>兼职</v>
      </c>
      <c r="E22" s="33" t="str">
        <f>VLOOKUP(B22,教师基础数据!$B$2:$G4504,5,FALSE)</f>
        <v>畜牧水产</v>
      </c>
      <c r="F22" s="31">
        <f t="shared" si="1"/>
        <v>7</v>
      </c>
      <c r="G22" s="34" t="e">
        <f>(IF(COUNTIF(星期四78节!#REF!,B22)&gt;=2,1,COUNTIF(星期四78节!#REF!,B22))+IF(COUNTIF(星期四78节!#REF!,B22)&gt;=2,1,COUNTIF(星期四78节!#REF!,B22))+IF(COUNTIF(星期四78节!#REF!,B22)&gt;=2,1,COUNTIF(星期四78节!#REF!,B22))+IF(COUNTIF(星期四78节!#REF!,B22)&gt;=2,1,COUNTIF(星期四78节!#REF!,B22)))*2</f>
        <v>#REF!</v>
      </c>
      <c r="H22" s="34" t="e">
        <f>(IF(COUNTIF(星期四78节!#REF!,B22)&gt;=2,1,COUNTIF(星期四78节!#REF!,B22))+IF(COUNTIF(星期四78节!#REF!,B22)&gt;=2,1,COUNTIF(星期四78节!#REF!,B22))+IF(COUNTIF(星期四78节!#REF!,B22)&gt;=2,1,COUNTIF(星期四78节!#REF!,B22))+IF(COUNTIF(星期四78节!#REF!,B22)&gt;=2,1,COUNTIF(星期四78节!#REF!,B22)))*2</f>
        <v>#REF!</v>
      </c>
      <c r="I22" s="34" t="e">
        <f>(IF(COUNTIF(星期四78节!#REF!,B22)&gt;=2,1,COUNTIF(星期四78节!#REF!,B22))+IF(COUNTIF(星期四78节!#REF!,B22)&gt;=2,1,COUNTIF(星期四78节!#REF!,B22))+IF(COUNTIF(星期四78节!#REF!,B22)&gt;=2,1,COUNTIF(星期四78节!#REF!,B22))+IF(COUNTIF(星期四78节!#REF!,B22)&gt;=2,1,COUNTIF(星期四78节!#REF!,B22)))*2</f>
        <v>#REF!</v>
      </c>
      <c r="J22" s="34" t="e">
        <f>(IF(COUNTIF(星期四78节!#REF!,B22)&gt;=2,1,COUNTIF(星期四78节!#REF!,B22))+IF(COUNTIF(星期四78节!#REF!,B22)&gt;=2,1,COUNTIF(星期四78节!#REF!,B22))+IF(COUNTIF(星期四78节!#REF!,B22)&gt;=2,1,COUNTIF(星期四78节!#REF!,B22))+IF(COUNTIF(星期四78节!#REF!,B22)&gt;=2,1,COUNTIF(星期四78节!#REF!,B22)))*2</f>
        <v>#REF!</v>
      </c>
      <c r="K22" s="34" t="e">
        <f>(IF(COUNTIF(星期四78节!#REF!,B22)&gt;=2,1,COUNTIF(星期四78节!#REF!,B22))+IF(COUNTIF(星期四78节!#REF!,B22)&gt;=2,1,COUNTIF(星期四78节!#REF!,B22)))*2+(IF(COUNTIF(星期四78节!#REF!,B22)&gt;=2,1,COUNTIF(星期四78节!#REF!,B22))+IF(COUNTIF(星期四78节!#REF!,B22)&gt;=2,1,COUNTIF(星期四78节!#REF!,B22)))*2</f>
        <v>#REF!</v>
      </c>
      <c r="L22" s="34" t="e">
        <f>(IF(COUNTIF(星期四78节!#REF!,B22)&gt;=2,1,COUNTIF(星期四78节!#REF!,B22))+IF(COUNTIF(星期四78节!#REF!,B22)&gt;=2,1,COUNTIF(星期四78节!#REF!,B22))+IF(COUNTIF(星期四78节!#REF!,B22)&gt;=2,1,COUNTIF(星期四78节!#REF!,B22))+IF(COUNTIF(星期四78节!#REF!,B22)&gt;=2,1,COUNTIF(星期四78节!#REF!,B22)))*2</f>
        <v>#REF!</v>
      </c>
      <c r="M22" s="34" t="e">
        <f>(IF(COUNTIF(星期四78节!#REF!,B22)&gt;=2,1,COUNTIF(星期四78节!#REF!,B22))+IF(COUNTIF(星期四78节!#REF!,B22)&gt;=2,1,COUNTIF(星期四78节!#REF!,B22))+IF(COUNTIF(星期四78节!#REF!,B22)&gt;=2,1,COUNTIF(星期四78节!#REF!,B22))+IF(COUNTIF(星期四78节!#REF!,B22)&gt;=2,1,COUNTIF(星期四78节!#REF!,B22)))*2</f>
        <v>#REF!</v>
      </c>
      <c r="N22" s="34" t="e">
        <f t="shared" si="0"/>
        <v>#REF!</v>
      </c>
    </row>
    <row r="23" ht="20.1" customHeight="1" spans="1:14">
      <c r="A23" s="31">
        <v>23</v>
      </c>
      <c r="B23" s="32" t="s">
        <v>791</v>
      </c>
      <c r="C23" s="33" t="str">
        <f>VLOOKUP(B23,教师基础数据!$B$2:$G4472,3,FALSE)</f>
        <v>动科系</v>
      </c>
      <c r="D23" s="33" t="str">
        <f>VLOOKUP(B23,教师基础数据!$B$2:$G672,4,FALSE)</f>
        <v>兼职</v>
      </c>
      <c r="E23" s="33" t="str">
        <f>VLOOKUP(B23,教师基础数据!$B$2:$G4705,5,FALSE)</f>
        <v>畜牧水产</v>
      </c>
      <c r="F23" s="31">
        <f t="shared" si="1"/>
        <v>7</v>
      </c>
      <c r="G23" s="34" t="e">
        <f>(IF(COUNTIF(星期四78节!#REF!,B23)&gt;=2,1,COUNTIF(星期四78节!#REF!,B23))+IF(COUNTIF(星期四78节!#REF!,B23)&gt;=2,1,COUNTIF(星期四78节!#REF!,B23))+IF(COUNTIF(星期四78节!#REF!,B23)&gt;=2,1,COUNTIF(星期四78节!#REF!,B23))+IF(COUNTIF(星期四78节!#REF!,B23)&gt;=2,1,COUNTIF(星期四78节!#REF!,B23)))*2</f>
        <v>#REF!</v>
      </c>
      <c r="H23" s="34" t="e">
        <f>(IF(COUNTIF(星期四78节!#REF!,B23)&gt;=2,1,COUNTIF(星期四78节!#REF!,B23))+IF(COUNTIF(星期四78节!#REF!,B23)&gt;=2,1,COUNTIF(星期四78节!#REF!,B23))+IF(COUNTIF(星期四78节!#REF!,B23)&gt;=2,1,COUNTIF(星期四78节!#REF!,B23))+IF(COUNTIF(星期四78节!#REF!,B23)&gt;=2,1,COUNTIF(星期四78节!#REF!,B23)))*2</f>
        <v>#REF!</v>
      </c>
      <c r="I23" s="34" t="e">
        <f>(IF(COUNTIF(星期四78节!#REF!,B23)&gt;=2,1,COUNTIF(星期四78节!#REF!,B23))+IF(COUNTIF(星期四78节!#REF!,B23)&gt;=2,1,COUNTIF(星期四78节!#REF!,B23))+IF(COUNTIF(星期四78节!#REF!,B23)&gt;=2,1,COUNTIF(星期四78节!#REF!,B23))+IF(COUNTIF(星期四78节!#REF!,B23)&gt;=2,1,COUNTIF(星期四78节!#REF!,B23)))*2</f>
        <v>#REF!</v>
      </c>
      <c r="J23" s="34" t="e">
        <f>(IF(COUNTIF(星期四78节!#REF!,B23)&gt;=2,1,COUNTIF(星期四78节!#REF!,B23))+IF(COUNTIF(星期四78节!#REF!,B23)&gt;=2,1,COUNTIF(星期四78节!#REF!,B23))+IF(COUNTIF(星期四78节!#REF!,B23)&gt;=2,1,COUNTIF(星期四78节!#REF!,B23))+IF(COUNTIF(星期四78节!#REF!,B23)&gt;=2,1,COUNTIF(星期四78节!#REF!,B23)))*2</f>
        <v>#REF!</v>
      </c>
      <c r="K23" s="34" t="e">
        <f>(IF(COUNTIF(星期四78节!#REF!,B23)&gt;=2,1,COUNTIF(星期四78节!#REF!,B23))+IF(COUNTIF(星期四78节!#REF!,B23)&gt;=2,1,COUNTIF(星期四78节!#REF!,B23)))*2+(IF(COUNTIF(星期四78节!#REF!,B23)&gt;=2,1,COUNTIF(星期四78节!#REF!,B23))+IF(COUNTIF(星期四78节!#REF!,B23)&gt;=2,1,COUNTIF(星期四78节!#REF!,B23)))*2</f>
        <v>#REF!</v>
      </c>
      <c r="L23" s="34" t="e">
        <f>(IF(COUNTIF(星期四78节!#REF!,B23)&gt;=2,1,COUNTIF(星期四78节!#REF!,B23))+IF(COUNTIF(星期四78节!#REF!,B23)&gt;=2,1,COUNTIF(星期四78节!#REF!,B23))+IF(COUNTIF(星期四78节!#REF!,B23)&gt;=2,1,COUNTIF(星期四78节!#REF!,B23))+IF(COUNTIF(星期四78节!#REF!,B23)&gt;=2,1,COUNTIF(星期四78节!#REF!,B23)))*2</f>
        <v>#REF!</v>
      </c>
      <c r="M23" s="34" t="e">
        <f>(IF(COUNTIF(星期四78节!#REF!,B23)&gt;=2,1,COUNTIF(星期四78节!#REF!,B23))+IF(COUNTIF(星期四78节!#REF!,B23)&gt;=2,1,COUNTIF(星期四78节!#REF!,B23))+IF(COUNTIF(星期四78节!#REF!,B23)&gt;=2,1,COUNTIF(星期四78节!#REF!,B23))+IF(COUNTIF(星期四78节!#REF!,B23)&gt;=2,1,COUNTIF(星期四78节!#REF!,B23)))*2</f>
        <v>#REF!</v>
      </c>
      <c r="N23" s="34" t="e">
        <f t="shared" si="0"/>
        <v>#REF!</v>
      </c>
    </row>
    <row r="24" ht="20.1" customHeight="1" spans="1:14">
      <c r="A24" s="31">
        <v>24</v>
      </c>
      <c r="B24" s="35" t="s">
        <v>792</v>
      </c>
      <c r="C24" s="33" t="str">
        <f>VLOOKUP(B24,教师基础数据!$B$2:$G4666,3,FALSE)</f>
        <v>动科系</v>
      </c>
      <c r="D24" s="33" t="str">
        <f>VLOOKUP(B24,教师基础数据!$B$2:$G689,4,FALSE)</f>
        <v>专职</v>
      </c>
      <c r="E24" s="33" t="str">
        <f>VLOOKUP(B24,教师基础数据!$B$2:$G4722,5,FALSE)</f>
        <v>畜牧水产</v>
      </c>
      <c r="F24" s="31">
        <f t="shared" si="1"/>
        <v>7</v>
      </c>
      <c r="G24" s="34" t="e">
        <f>(IF(COUNTIF(星期四78节!#REF!,B24)&gt;=2,1,COUNTIF(星期四78节!#REF!,B24))+IF(COUNTIF(星期四78节!#REF!,B24)&gt;=2,1,COUNTIF(星期四78节!#REF!,B24))+IF(COUNTIF(星期四78节!#REF!,B24)&gt;=2,1,COUNTIF(星期四78节!#REF!,B24))+IF(COUNTIF(星期四78节!#REF!,B24)&gt;=2,1,COUNTIF(星期四78节!#REF!,B24)))*2</f>
        <v>#REF!</v>
      </c>
      <c r="H24" s="34" t="e">
        <f>(IF(COUNTIF(星期四78节!#REF!,B24)&gt;=2,1,COUNTIF(星期四78节!#REF!,B24))+IF(COUNTIF(星期四78节!#REF!,B24)&gt;=2,1,COUNTIF(星期四78节!#REF!,B24))+IF(COUNTIF(星期四78节!#REF!,B24)&gt;=2,1,COUNTIF(星期四78节!#REF!,B24))+IF(COUNTIF(星期四78节!#REF!,B24)&gt;=2,1,COUNTIF(星期四78节!#REF!,B24)))*2</f>
        <v>#REF!</v>
      </c>
      <c r="I24" s="34" t="e">
        <f>(IF(COUNTIF(星期四78节!#REF!,B24)&gt;=2,1,COUNTIF(星期四78节!#REF!,B24))+IF(COUNTIF(星期四78节!#REF!,B24)&gt;=2,1,COUNTIF(星期四78节!#REF!,B24))+IF(COUNTIF(星期四78节!#REF!,B24)&gt;=2,1,COUNTIF(星期四78节!#REF!,B24))+IF(COUNTIF(星期四78节!#REF!,B24)&gt;=2,1,COUNTIF(星期四78节!#REF!,B24)))*2</f>
        <v>#REF!</v>
      </c>
      <c r="J24" s="34" t="e">
        <f>(IF(COUNTIF(星期四78节!#REF!,B24)&gt;=2,1,COUNTIF(星期四78节!#REF!,B24))+IF(COUNTIF(星期四78节!#REF!,B24)&gt;=2,1,COUNTIF(星期四78节!#REF!,B24))+IF(COUNTIF(星期四78节!#REF!,B24)&gt;=2,1,COUNTIF(星期四78节!#REF!,B24))+IF(COUNTIF(星期四78节!#REF!,B24)&gt;=2,1,COUNTIF(星期四78节!#REF!,B24)))*2</f>
        <v>#REF!</v>
      </c>
      <c r="K24" s="34" t="e">
        <f>(IF(COUNTIF(星期四78节!#REF!,B24)&gt;=2,1,COUNTIF(星期四78节!#REF!,B24))+IF(COUNTIF(星期四78节!#REF!,B24)&gt;=2,1,COUNTIF(星期四78节!#REF!,B24)))*2+(IF(COUNTIF(星期四78节!#REF!,B24)&gt;=2,1,COUNTIF(星期四78节!#REF!,B24))+IF(COUNTIF(星期四78节!#REF!,B24)&gt;=2,1,COUNTIF(星期四78节!#REF!,B24)))*2</f>
        <v>#REF!</v>
      </c>
      <c r="L24" s="34" t="e">
        <f>(IF(COUNTIF(星期四78节!#REF!,B24)&gt;=2,1,COUNTIF(星期四78节!#REF!,B24))+IF(COUNTIF(星期四78节!#REF!,B24)&gt;=2,1,COUNTIF(星期四78节!#REF!,B24))+IF(COUNTIF(星期四78节!#REF!,B24)&gt;=2,1,COUNTIF(星期四78节!#REF!,B24))+IF(COUNTIF(星期四78节!#REF!,B24)&gt;=2,1,COUNTIF(星期四78节!#REF!,B24)))*2</f>
        <v>#REF!</v>
      </c>
      <c r="M24" s="34" t="e">
        <f>(IF(COUNTIF(星期四78节!#REF!,B24)&gt;=2,1,COUNTIF(星期四78节!#REF!,B24))+IF(COUNTIF(星期四78节!#REF!,B24)&gt;=2,1,COUNTIF(星期四78节!#REF!,B24))+IF(COUNTIF(星期四78节!#REF!,B24)&gt;=2,1,COUNTIF(星期四78节!#REF!,B24))+IF(COUNTIF(星期四78节!#REF!,B24)&gt;=2,1,COUNTIF(星期四78节!#REF!,B24)))*2</f>
        <v>#REF!</v>
      </c>
      <c r="N24" s="34" t="e">
        <f t="shared" si="0"/>
        <v>#REF!</v>
      </c>
    </row>
    <row r="25" ht="20.1" customHeight="1" spans="1:14">
      <c r="A25" s="31">
        <v>25</v>
      </c>
      <c r="B25" s="32" t="s">
        <v>793</v>
      </c>
      <c r="C25" s="33" t="str">
        <f>VLOOKUP(B25,教师基础数据!$B$2:$G4667,3,FALSE)</f>
        <v>动科系</v>
      </c>
      <c r="D25" s="33" t="str">
        <f>VLOOKUP(B25,教师基础数据!$B$2:$G485,4,FALSE)</f>
        <v>专职</v>
      </c>
      <c r="E25" s="33" t="str">
        <f>VLOOKUP(B25,教师基础数据!$B$2:$G4518,5,FALSE)</f>
        <v>畜牧水产</v>
      </c>
      <c r="F25" s="31">
        <f t="shared" si="1"/>
        <v>7</v>
      </c>
      <c r="G25" s="34" t="e">
        <f>(IF(COUNTIF(星期四78节!#REF!,B25)&gt;=2,1,COUNTIF(星期四78节!#REF!,B25))+IF(COUNTIF(星期四78节!#REF!,B25)&gt;=2,1,COUNTIF(星期四78节!#REF!,B25))+IF(COUNTIF(星期四78节!#REF!,B25)&gt;=2,1,COUNTIF(星期四78节!#REF!,B25))+IF(COUNTIF(星期四78节!#REF!,B25)&gt;=2,1,COUNTIF(星期四78节!#REF!,B25)))*2</f>
        <v>#REF!</v>
      </c>
      <c r="H25" s="34" t="e">
        <f>(IF(COUNTIF(星期四78节!#REF!,B25)&gt;=2,1,COUNTIF(星期四78节!#REF!,B25))+IF(COUNTIF(星期四78节!#REF!,B25)&gt;=2,1,COUNTIF(星期四78节!#REF!,B25))+IF(COUNTIF(星期四78节!#REF!,B25)&gt;=2,1,COUNTIF(星期四78节!#REF!,B25))+IF(COUNTIF(星期四78节!#REF!,B25)&gt;=2,1,COUNTIF(星期四78节!#REF!,B25)))*2</f>
        <v>#REF!</v>
      </c>
      <c r="I25" s="34" t="e">
        <f>(IF(COUNTIF(星期四78节!#REF!,B25)&gt;=2,1,COUNTIF(星期四78节!#REF!,B25))+IF(COUNTIF(星期四78节!#REF!,B25)&gt;=2,1,COUNTIF(星期四78节!#REF!,B25))+IF(COUNTIF(星期四78节!#REF!,B25)&gt;=2,1,COUNTIF(星期四78节!#REF!,B25))+IF(COUNTIF(星期四78节!#REF!,B25)&gt;=2,1,COUNTIF(星期四78节!#REF!,B25)))*2</f>
        <v>#REF!</v>
      </c>
      <c r="J25" s="34" t="e">
        <f>(IF(COUNTIF(星期四78节!#REF!,B25)&gt;=2,1,COUNTIF(星期四78节!#REF!,B25))+IF(COUNTIF(星期四78节!#REF!,B25)&gt;=2,1,COUNTIF(星期四78节!#REF!,B25))+IF(COUNTIF(星期四78节!#REF!,B25)&gt;=2,1,COUNTIF(星期四78节!#REF!,B25))+IF(COUNTIF(星期四78节!#REF!,B25)&gt;=2,1,COUNTIF(星期四78节!#REF!,B25)))*2</f>
        <v>#REF!</v>
      </c>
      <c r="K25" s="34" t="e">
        <f>(IF(COUNTIF(星期四78节!#REF!,B25)&gt;=2,1,COUNTIF(星期四78节!#REF!,B25))+IF(COUNTIF(星期四78节!#REF!,B25)&gt;=2,1,COUNTIF(星期四78节!#REF!,B25)))*2+(IF(COUNTIF(星期四78节!#REF!,B25)&gt;=2,1,COUNTIF(星期四78节!#REF!,B25))+IF(COUNTIF(星期四78节!#REF!,B25)&gt;=2,1,COUNTIF(星期四78节!#REF!,B25)))*2</f>
        <v>#REF!</v>
      </c>
      <c r="L25" s="34" t="e">
        <f>(IF(COUNTIF(星期四78节!#REF!,B25)&gt;=2,1,COUNTIF(星期四78节!#REF!,B25))+IF(COUNTIF(星期四78节!#REF!,B25)&gt;=2,1,COUNTIF(星期四78节!#REF!,B25))+IF(COUNTIF(星期四78节!#REF!,B25)&gt;=2,1,COUNTIF(星期四78节!#REF!,B25))+IF(COUNTIF(星期四78节!#REF!,B25)&gt;=2,1,COUNTIF(星期四78节!#REF!,B25)))*2</f>
        <v>#REF!</v>
      </c>
      <c r="M25" s="34" t="e">
        <f>(IF(COUNTIF(星期四78节!#REF!,B25)&gt;=2,1,COUNTIF(星期四78节!#REF!,B25))+IF(COUNTIF(星期四78节!#REF!,B25)&gt;=2,1,COUNTIF(星期四78节!#REF!,B25))+IF(COUNTIF(星期四78节!#REF!,B25)&gt;=2,1,COUNTIF(星期四78节!#REF!,B25))+IF(COUNTIF(星期四78节!#REF!,B25)&gt;=2,1,COUNTIF(星期四78节!#REF!,B25)))*2</f>
        <v>#REF!</v>
      </c>
      <c r="N25" s="34" t="e">
        <f t="shared" si="0"/>
        <v>#REF!</v>
      </c>
    </row>
    <row r="26" ht="20.1" customHeight="1" spans="1:14">
      <c r="A26" s="31">
        <v>27</v>
      </c>
      <c r="B26" s="35" t="s">
        <v>794</v>
      </c>
      <c r="C26" s="33" t="str">
        <f>VLOOKUP(B26,教师基础数据!$B$2:$G4716,3,FALSE)</f>
        <v>动科系</v>
      </c>
      <c r="D26" s="33" t="str">
        <f>VLOOKUP(B26,教师基础数据!$B$2:$G717,4,FALSE)</f>
        <v>专职</v>
      </c>
      <c r="E26" s="33" t="str">
        <f>VLOOKUP(B26,教师基础数据!$B$2:$G4751,5,FALSE)</f>
        <v>畜牧水产</v>
      </c>
      <c r="F26" s="31">
        <f t="shared" si="1"/>
        <v>7</v>
      </c>
      <c r="G26" s="34" t="e">
        <f>(IF(COUNTIF(星期四78节!#REF!,B26)&gt;=2,1,COUNTIF(星期四78节!#REF!,B26))+IF(COUNTIF(星期四78节!#REF!,B26)&gt;=2,1,COUNTIF(星期四78节!#REF!,B26))+IF(COUNTIF(星期四78节!#REF!,B26)&gt;=2,1,COUNTIF(星期四78节!#REF!,B26))+IF(COUNTIF(星期四78节!#REF!,B26)&gt;=2,1,COUNTIF(星期四78节!#REF!,B26)))*2</f>
        <v>#REF!</v>
      </c>
      <c r="H26" s="34" t="e">
        <f>(IF(COUNTIF(星期四78节!#REF!,B26)&gt;=2,1,COUNTIF(星期四78节!#REF!,B26))+IF(COUNTIF(星期四78节!#REF!,B26)&gt;=2,1,COUNTIF(星期四78节!#REF!,B26))+IF(COUNTIF(星期四78节!#REF!,B26)&gt;=2,1,COUNTIF(星期四78节!#REF!,B26))+IF(COUNTIF(星期四78节!#REF!,B26)&gt;=2,1,COUNTIF(星期四78节!#REF!,B26)))*2</f>
        <v>#REF!</v>
      </c>
      <c r="I26" s="34" t="e">
        <f>(IF(COUNTIF(星期四78节!#REF!,B26)&gt;=2,1,COUNTIF(星期四78节!#REF!,B26))+IF(COUNTIF(星期四78节!#REF!,B26)&gt;=2,1,COUNTIF(星期四78节!#REF!,B26))+IF(COUNTIF(星期四78节!#REF!,B26)&gt;=2,1,COUNTIF(星期四78节!#REF!,B26))+IF(COUNTIF(星期四78节!#REF!,B26)&gt;=2,1,COUNTIF(星期四78节!#REF!,B26)))*2</f>
        <v>#REF!</v>
      </c>
      <c r="J26" s="34" t="e">
        <f>(IF(COUNTIF(星期四78节!#REF!,B26)&gt;=2,1,COUNTIF(星期四78节!#REF!,B26))+IF(COUNTIF(星期四78节!#REF!,B26)&gt;=2,1,COUNTIF(星期四78节!#REF!,B26))+IF(COUNTIF(星期四78节!#REF!,B26)&gt;=2,1,COUNTIF(星期四78节!#REF!,B26))+IF(COUNTIF(星期四78节!#REF!,B26)&gt;=2,1,COUNTIF(星期四78节!#REF!,B26)))*2</f>
        <v>#REF!</v>
      </c>
      <c r="K26" s="34" t="e">
        <f>(IF(COUNTIF(星期四78节!#REF!,B26)&gt;=2,1,COUNTIF(星期四78节!#REF!,B26))+IF(COUNTIF(星期四78节!#REF!,B26)&gt;=2,1,COUNTIF(星期四78节!#REF!,B26)))*2+(IF(COUNTIF(星期四78节!#REF!,B26)&gt;=2,1,COUNTIF(星期四78节!#REF!,B26))+IF(COUNTIF(星期四78节!#REF!,B26)&gt;=2,1,COUNTIF(星期四78节!#REF!,B26)))*2</f>
        <v>#REF!</v>
      </c>
      <c r="L26" s="34" t="e">
        <f>(IF(COUNTIF(星期四78节!#REF!,B26)&gt;=2,1,COUNTIF(星期四78节!#REF!,B26))+IF(COUNTIF(星期四78节!#REF!,B26)&gt;=2,1,COUNTIF(星期四78节!#REF!,B26))+IF(COUNTIF(星期四78节!#REF!,B26)&gt;=2,1,COUNTIF(星期四78节!#REF!,B26))+IF(COUNTIF(星期四78节!#REF!,B26)&gt;=2,1,COUNTIF(星期四78节!#REF!,B26)))*2</f>
        <v>#REF!</v>
      </c>
      <c r="M26" s="34" t="e">
        <f>(IF(COUNTIF(星期四78节!#REF!,B26)&gt;=2,1,COUNTIF(星期四78节!#REF!,B26))+IF(COUNTIF(星期四78节!#REF!,B26)&gt;=2,1,COUNTIF(星期四78节!#REF!,B26))+IF(COUNTIF(星期四78节!#REF!,B26)&gt;=2,1,COUNTIF(星期四78节!#REF!,B26))+IF(COUNTIF(星期四78节!#REF!,B26)&gt;=2,1,COUNTIF(星期四78节!#REF!,B26)))*2</f>
        <v>#REF!</v>
      </c>
      <c r="N26" s="34" t="e">
        <f t="shared" ref="N26:N89" si="2">SUM(G26:M26)</f>
        <v>#REF!</v>
      </c>
    </row>
    <row r="27" ht="20.1" customHeight="1" spans="1:14">
      <c r="A27" s="31">
        <v>28</v>
      </c>
      <c r="B27" s="35" t="s">
        <v>795</v>
      </c>
      <c r="C27" s="33" t="str">
        <f>VLOOKUP(B27,教师基础数据!$B$2:$G4775,3,FALSE)</f>
        <v>动科系</v>
      </c>
      <c r="D27" s="33" t="str">
        <f>VLOOKUP(B27,教师基础数据!$B$2:$G696,4,FALSE)</f>
        <v>专职</v>
      </c>
      <c r="E27" s="33" t="str">
        <f>VLOOKUP(B27,教师基础数据!$B$2:$G4730,5,FALSE)</f>
        <v>畜牧水产</v>
      </c>
      <c r="F27" s="31">
        <f t="shared" si="1"/>
        <v>7</v>
      </c>
      <c r="G27" s="34" t="e">
        <f>(IF(COUNTIF(星期四78节!#REF!,B27)&gt;=2,1,COUNTIF(星期四78节!#REF!,B27))+IF(COUNTIF(星期四78节!#REF!,B27)&gt;=2,1,COUNTIF(星期四78节!#REF!,B27))+IF(COUNTIF(星期四78节!#REF!,B27)&gt;=2,1,COUNTIF(星期四78节!#REF!,B27))+IF(COUNTIF(星期四78节!#REF!,B27)&gt;=2,1,COUNTIF(星期四78节!#REF!,B27)))*2</f>
        <v>#REF!</v>
      </c>
      <c r="H27" s="34" t="e">
        <f>(IF(COUNTIF(星期四78节!#REF!,B27)&gt;=2,1,COUNTIF(星期四78节!#REF!,B27))+IF(COUNTIF(星期四78节!#REF!,B27)&gt;=2,1,COUNTIF(星期四78节!#REF!,B27))+IF(COUNTIF(星期四78节!#REF!,B27)&gt;=2,1,COUNTIF(星期四78节!#REF!,B27))+IF(COUNTIF(星期四78节!#REF!,B27)&gt;=2,1,COUNTIF(星期四78节!#REF!,B27)))*2</f>
        <v>#REF!</v>
      </c>
      <c r="I27" s="34" t="e">
        <f>(IF(COUNTIF(星期四78节!#REF!,B27)&gt;=2,1,COUNTIF(星期四78节!#REF!,B27))+IF(COUNTIF(星期四78节!#REF!,B27)&gt;=2,1,COUNTIF(星期四78节!#REF!,B27))+IF(COUNTIF(星期四78节!#REF!,B27)&gt;=2,1,COUNTIF(星期四78节!#REF!,B27))+IF(COUNTIF(星期四78节!#REF!,B27)&gt;=2,1,COUNTIF(星期四78节!#REF!,B27)))*2</f>
        <v>#REF!</v>
      </c>
      <c r="J27" s="34" t="e">
        <f>(IF(COUNTIF(星期四78节!#REF!,B27)&gt;=2,1,COUNTIF(星期四78节!#REF!,B27))+IF(COUNTIF(星期四78节!#REF!,B27)&gt;=2,1,COUNTIF(星期四78节!#REF!,B27))+IF(COUNTIF(星期四78节!#REF!,B27)&gt;=2,1,COUNTIF(星期四78节!#REF!,B27))+IF(COUNTIF(星期四78节!#REF!,B27)&gt;=2,1,COUNTIF(星期四78节!#REF!,B27)))*2</f>
        <v>#REF!</v>
      </c>
      <c r="K27" s="34" t="e">
        <f>(IF(COUNTIF(星期四78节!#REF!,B27)&gt;=2,1,COUNTIF(星期四78节!#REF!,B27))+IF(COUNTIF(星期四78节!#REF!,B27)&gt;=2,1,COUNTIF(星期四78节!#REF!,B27)))*2+(IF(COUNTIF(星期四78节!#REF!,B27)&gt;=2,1,COUNTIF(星期四78节!#REF!,B27))+IF(COUNTIF(星期四78节!#REF!,B27)&gt;=2,1,COUNTIF(星期四78节!#REF!,B27)))*2</f>
        <v>#REF!</v>
      </c>
      <c r="L27" s="34" t="e">
        <f>(IF(COUNTIF(星期四78节!#REF!,B27)&gt;=2,1,COUNTIF(星期四78节!#REF!,B27))+IF(COUNTIF(星期四78节!#REF!,B27)&gt;=2,1,COUNTIF(星期四78节!#REF!,B27))+IF(COUNTIF(星期四78节!#REF!,B27)&gt;=2,1,COUNTIF(星期四78节!#REF!,B27))+IF(COUNTIF(星期四78节!#REF!,B27)&gt;=2,1,COUNTIF(星期四78节!#REF!,B27)))*2</f>
        <v>#REF!</v>
      </c>
      <c r="M27" s="34" t="e">
        <f>(IF(COUNTIF(星期四78节!#REF!,B27)&gt;=2,1,COUNTIF(星期四78节!#REF!,B27))+IF(COUNTIF(星期四78节!#REF!,B27)&gt;=2,1,COUNTIF(星期四78节!#REF!,B27))+IF(COUNTIF(星期四78节!#REF!,B27)&gt;=2,1,COUNTIF(星期四78节!#REF!,B27))+IF(COUNTIF(星期四78节!#REF!,B27)&gt;=2,1,COUNTIF(星期四78节!#REF!,B27)))*2</f>
        <v>#REF!</v>
      </c>
      <c r="N27" s="34" t="e">
        <f t="shared" si="2"/>
        <v>#REF!</v>
      </c>
    </row>
    <row r="28" ht="20.1" customHeight="1" spans="1:14">
      <c r="A28" s="31">
        <v>29</v>
      </c>
      <c r="B28" s="32" t="s">
        <v>796</v>
      </c>
      <c r="C28" s="33" t="str">
        <f>VLOOKUP(B28,教师基础数据!$B$2:$G4788,3,FALSE)</f>
        <v>动科系</v>
      </c>
      <c r="D28" s="33" t="str">
        <f>VLOOKUP(B28,教师基础数据!$B$2:$G524,4,FALSE)</f>
        <v>兼职</v>
      </c>
      <c r="E28" s="33" t="str">
        <f>VLOOKUP(B28,教师基础数据!$B$2:$G4557,5,FALSE)</f>
        <v>兽医教研室</v>
      </c>
      <c r="F28" s="31">
        <f t="shared" si="1"/>
        <v>7</v>
      </c>
      <c r="G28" s="34" t="e">
        <f>(IF(COUNTIF(星期四78节!#REF!,B28)&gt;=2,1,COUNTIF(星期四78节!#REF!,B28))+IF(COUNTIF(星期四78节!#REF!,B28)&gt;=2,1,COUNTIF(星期四78节!#REF!,B28))+IF(COUNTIF(星期四78节!#REF!,B28)&gt;=2,1,COUNTIF(星期四78节!#REF!,B28))+IF(COUNTIF(星期四78节!#REF!,B28)&gt;=2,1,COUNTIF(星期四78节!#REF!,B28)))*2</f>
        <v>#REF!</v>
      </c>
      <c r="H28" s="34" t="e">
        <f>(IF(COUNTIF(星期四78节!#REF!,B28)&gt;=2,1,COUNTIF(星期四78节!#REF!,B28))+IF(COUNTIF(星期四78节!#REF!,B28)&gt;=2,1,COUNTIF(星期四78节!#REF!,B28))+IF(COUNTIF(星期四78节!#REF!,B28)&gt;=2,1,COUNTIF(星期四78节!#REF!,B28))+IF(COUNTIF(星期四78节!#REF!,B28)&gt;=2,1,COUNTIF(星期四78节!#REF!,B28)))*2</f>
        <v>#REF!</v>
      </c>
      <c r="I28" s="34" t="e">
        <f>(IF(COUNTIF(星期四78节!#REF!,B28)&gt;=2,1,COUNTIF(星期四78节!#REF!,B28))+IF(COUNTIF(星期四78节!#REF!,B28)&gt;=2,1,COUNTIF(星期四78节!#REF!,B28))+IF(COUNTIF(星期四78节!#REF!,B28)&gt;=2,1,COUNTIF(星期四78节!#REF!,B28))+IF(COUNTIF(星期四78节!#REF!,B28)&gt;=2,1,COUNTIF(星期四78节!#REF!,B28)))*2</f>
        <v>#REF!</v>
      </c>
      <c r="J28" s="34" t="e">
        <f>(IF(COUNTIF(星期四78节!#REF!,B28)&gt;=2,1,COUNTIF(星期四78节!#REF!,B28))+IF(COUNTIF(星期四78节!#REF!,B28)&gt;=2,1,COUNTIF(星期四78节!#REF!,B28))+IF(COUNTIF(星期四78节!#REF!,B28)&gt;=2,1,COUNTIF(星期四78节!#REF!,B28))+IF(COUNTIF(星期四78节!#REF!,B28)&gt;=2,1,COUNTIF(星期四78节!#REF!,B28)))*2</f>
        <v>#REF!</v>
      </c>
      <c r="K28" s="34" t="e">
        <f>(IF(COUNTIF(星期四78节!#REF!,B28)&gt;=2,1,COUNTIF(星期四78节!#REF!,B28))+IF(COUNTIF(星期四78节!#REF!,B28)&gt;=2,1,COUNTIF(星期四78节!#REF!,B28)))*2+(IF(COUNTIF(星期四78节!#REF!,B28)&gt;=2,1,COUNTIF(星期四78节!#REF!,B28))+IF(COUNTIF(星期四78节!#REF!,B28)&gt;=2,1,COUNTIF(星期四78节!#REF!,B28)))*2</f>
        <v>#REF!</v>
      </c>
      <c r="L28" s="34" t="e">
        <f>(IF(COUNTIF(星期四78节!#REF!,B28)&gt;=2,1,COUNTIF(星期四78节!#REF!,B28))+IF(COUNTIF(星期四78节!#REF!,B28)&gt;=2,1,COUNTIF(星期四78节!#REF!,B28))+IF(COUNTIF(星期四78节!#REF!,B28)&gt;=2,1,COUNTIF(星期四78节!#REF!,B28))+IF(COUNTIF(星期四78节!#REF!,B28)&gt;=2,1,COUNTIF(星期四78节!#REF!,B28)))*2</f>
        <v>#REF!</v>
      </c>
      <c r="M28" s="34" t="e">
        <f>(IF(COUNTIF(星期四78节!#REF!,B28)&gt;=2,1,COUNTIF(星期四78节!#REF!,B28))+IF(COUNTIF(星期四78节!#REF!,B28)&gt;=2,1,COUNTIF(星期四78节!#REF!,B28))+IF(COUNTIF(星期四78节!#REF!,B28)&gt;=2,1,COUNTIF(星期四78节!#REF!,B28))+IF(COUNTIF(星期四78节!#REF!,B28)&gt;=2,1,COUNTIF(星期四78节!#REF!,B28)))*2</f>
        <v>#REF!</v>
      </c>
      <c r="N28" s="34" t="e">
        <f t="shared" si="2"/>
        <v>#REF!</v>
      </c>
    </row>
    <row r="29" ht="20.1" customHeight="1" spans="1:14">
      <c r="A29" s="31">
        <v>30</v>
      </c>
      <c r="B29" s="35" t="s">
        <v>797</v>
      </c>
      <c r="C29" s="33" t="str">
        <f>VLOOKUP(B29,教师基础数据!$B$2:$G4515,3,FALSE)</f>
        <v>动科系</v>
      </c>
      <c r="D29" s="33" t="str">
        <f>VLOOKUP(B29,教师基础数据!$B$2:$G667,4,FALSE)</f>
        <v>兼职</v>
      </c>
      <c r="E29" s="33" t="str">
        <f>VLOOKUP(B29,教师基础数据!$B$2:$G4700,5,FALSE)</f>
        <v>兽医教研室</v>
      </c>
      <c r="F29" s="31">
        <f t="shared" si="1"/>
        <v>7</v>
      </c>
      <c r="G29" s="34" t="e">
        <f>(IF(COUNTIF(星期四78节!#REF!,B29)&gt;=2,1,COUNTIF(星期四78节!#REF!,B29))+IF(COUNTIF(星期四78节!#REF!,B29)&gt;=2,1,COUNTIF(星期四78节!#REF!,B29))+IF(COUNTIF(星期四78节!#REF!,B29)&gt;=2,1,COUNTIF(星期四78节!#REF!,B29))+IF(COUNTIF(星期四78节!#REF!,B29)&gt;=2,1,COUNTIF(星期四78节!#REF!,B29)))*2</f>
        <v>#REF!</v>
      </c>
      <c r="H29" s="34" t="e">
        <f>(IF(COUNTIF(星期四78节!#REF!,B29)&gt;=2,1,COUNTIF(星期四78节!#REF!,B29))+IF(COUNTIF(星期四78节!#REF!,B29)&gt;=2,1,COUNTIF(星期四78节!#REF!,B29))+IF(COUNTIF(星期四78节!#REF!,B29)&gt;=2,1,COUNTIF(星期四78节!#REF!,B29))+IF(COUNTIF(星期四78节!#REF!,B29)&gt;=2,1,COUNTIF(星期四78节!#REF!,B29)))*2</f>
        <v>#REF!</v>
      </c>
      <c r="I29" s="34" t="e">
        <f>(IF(COUNTIF(星期四78节!#REF!,B29)&gt;=2,1,COUNTIF(星期四78节!#REF!,B29))+IF(COUNTIF(星期四78节!#REF!,B29)&gt;=2,1,COUNTIF(星期四78节!#REF!,B29))+IF(COUNTIF(星期四78节!#REF!,B29)&gt;=2,1,COUNTIF(星期四78节!#REF!,B29))+IF(COUNTIF(星期四78节!#REF!,B29)&gt;=2,1,COUNTIF(星期四78节!#REF!,B29)))*2</f>
        <v>#REF!</v>
      </c>
      <c r="J29" s="34" t="e">
        <f>(IF(COUNTIF(星期四78节!#REF!,B29)&gt;=2,1,COUNTIF(星期四78节!#REF!,B29))+IF(COUNTIF(星期四78节!#REF!,B29)&gt;=2,1,COUNTIF(星期四78节!#REF!,B29))+IF(COUNTIF(星期四78节!#REF!,B29)&gt;=2,1,COUNTIF(星期四78节!#REF!,B29))+IF(COUNTIF(星期四78节!#REF!,B29)&gt;=2,1,COUNTIF(星期四78节!#REF!,B29)))*2</f>
        <v>#REF!</v>
      </c>
      <c r="K29" s="34" t="e">
        <f>(IF(COUNTIF(星期四78节!#REF!,B29)&gt;=2,1,COUNTIF(星期四78节!#REF!,B29))+IF(COUNTIF(星期四78节!#REF!,B29)&gt;=2,1,COUNTIF(星期四78节!#REF!,B29)))*2+(IF(COUNTIF(星期四78节!#REF!,B29)&gt;=2,1,COUNTIF(星期四78节!#REF!,B29))+IF(COUNTIF(星期四78节!#REF!,B29)&gt;=2,1,COUNTIF(星期四78节!#REF!,B29)))*2</f>
        <v>#REF!</v>
      </c>
      <c r="L29" s="34" t="e">
        <f>(IF(COUNTIF(星期四78节!#REF!,B29)&gt;=2,1,COUNTIF(星期四78节!#REF!,B29))+IF(COUNTIF(星期四78节!#REF!,B29)&gt;=2,1,COUNTIF(星期四78节!#REF!,B29))+IF(COUNTIF(星期四78节!#REF!,B29)&gt;=2,1,COUNTIF(星期四78节!#REF!,B29))+IF(COUNTIF(星期四78节!#REF!,B29)&gt;=2,1,COUNTIF(星期四78节!#REF!,B29)))*2</f>
        <v>#REF!</v>
      </c>
      <c r="M29" s="34" t="e">
        <f>(IF(COUNTIF(星期四78节!#REF!,B29)&gt;=2,1,COUNTIF(星期四78节!#REF!,B29))+IF(COUNTIF(星期四78节!#REF!,B29)&gt;=2,1,COUNTIF(星期四78节!#REF!,B29))+IF(COUNTIF(星期四78节!#REF!,B29)&gt;=2,1,COUNTIF(星期四78节!#REF!,B29))+IF(COUNTIF(星期四78节!#REF!,B29)&gt;=2,1,COUNTIF(星期四78节!#REF!,B29)))*2</f>
        <v>#REF!</v>
      </c>
      <c r="N29" s="34" t="e">
        <f t="shared" si="2"/>
        <v>#REF!</v>
      </c>
    </row>
    <row r="30" ht="20.1" customHeight="1" spans="1:14">
      <c r="A30" s="31">
        <v>31</v>
      </c>
      <c r="B30" s="35" t="s">
        <v>798</v>
      </c>
      <c r="C30" s="33" t="str">
        <f>VLOOKUP(B30,教师基础数据!$B$2:$G4663,3,FALSE)</f>
        <v>动科系</v>
      </c>
      <c r="D30" s="33" t="str">
        <f>VLOOKUP(B30,教师基础数据!$B$2:$G479,4,FALSE)</f>
        <v>兼职</v>
      </c>
      <c r="E30" s="33" t="str">
        <f>VLOOKUP(B30,教师基础数据!$B$2:$G4512,5,FALSE)</f>
        <v>兽医教研室</v>
      </c>
      <c r="F30" s="31">
        <f t="shared" si="1"/>
        <v>7</v>
      </c>
      <c r="G30" s="34" t="e">
        <f>(IF(COUNTIF(星期四78节!#REF!,B30)&gt;=2,1,COUNTIF(星期四78节!#REF!,B30))+IF(COUNTIF(星期四78节!#REF!,B30)&gt;=2,1,COUNTIF(星期四78节!#REF!,B30))+IF(COUNTIF(星期四78节!#REF!,B30)&gt;=2,1,COUNTIF(星期四78节!#REF!,B30))+IF(COUNTIF(星期四78节!#REF!,B30)&gt;=2,1,COUNTIF(星期四78节!#REF!,B30)))*2</f>
        <v>#REF!</v>
      </c>
      <c r="H30" s="34" t="e">
        <f>(IF(COUNTIF(星期四78节!#REF!,B30)&gt;=2,1,COUNTIF(星期四78节!#REF!,B30))+IF(COUNTIF(星期四78节!#REF!,B30)&gt;=2,1,COUNTIF(星期四78节!#REF!,B30))+IF(COUNTIF(星期四78节!#REF!,B30)&gt;=2,1,COUNTIF(星期四78节!#REF!,B30))+IF(COUNTIF(星期四78节!#REF!,B30)&gt;=2,1,COUNTIF(星期四78节!#REF!,B30)))*2</f>
        <v>#REF!</v>
      </c>
      <c r="I30" s="34" t="e">
        <f>(IF(COUNTIF(星期四78节!#REF!,B30)&gt;=2,1,COUNTIF(星期四78节!#REF!,B30))+IF(COUNTIF(星期四78节!#REF!,B30)&gt;=2,1,COUNTIF(星期四78节!#REF!,B30))+IF(COUNTIF(星期四78节!#REF!,B30)&gt;=2,1,COUNTIF(星期四78节!#REF!,B30))+IF(COUNTIF(星期四78节!#REF!,B30)&gt;=2,1,COUNTIF(星期四78节!#REF!,B30)))*2</f>
        <v>#REF!</v>
      </c>
      <c r="J30" s="34" t="e">
        <f>(IF(COUNTIF(星期四78节!#REF!,B30)&gt;=2,1,COUNTIF(星期四78节!#REF!,B30))+IF(COUNTIF(星期四78节!#REF!,B30)&gt;=2,1,COUNTIF(星期四78节!#REF!,B30))+IF(COUNTIF(星期四78节!#REF!,B30)&gt;=2,1,COUNTIF(星期四78节!#REF!,B30))+IF(COUNTIF(星期四78节!#REF!,B30)&gt;=2,1,COUNTIF(星期四78节!#REF!,B30)))*2</f>
        <v>#REF!</v>
      </c>
      <c r="K30" s="34" t="e">
        <f>(IF(COUNTIF(星期四78节!#REF!,B30)&gt;=2,1,COUNTIF(星期四78节!#REF!,B30))+IF(COUNTIF(星期四78节!#REF!,B30)&gt;=2,1,COUNTIF(星期四78节!#REF!,B30)))*2+(IF(COUNTIF(星期四78节!#REF!,B30)&gt;=2,1,COUNTIF(星期四78节!#REF!,B30))+IF(COUNTIF(星期四78节!#REF!,B30)&gt;=2,1,COUNTIF(星期四78节!#REF!,B30)))*2</f>
        <v>#REF!</v>
      </c>
      <c r="L30" s="34" t="e">
        <f>(IF(COUNTIF(星期四78节!#REF!,B30)&gt;=2,1,COUNTIF(星期四78节!#REF!,B30))+IF(COUNTIF(星期四78节!#REF!,B30)&gt;=2,1,COUNTIF(星期四78节!#REF!,B30))+IF(COUNTIF(星期四78节!#REF!,B30)&gt;=2,1,COUNTIF(星期四78节!#REF!,B30))+IF(COUNTIF(星期四78节!#REF!,B30)&gt;=2,1,COUNTIF(星期四78节!#REF!,B30)))*2</f>
        <v>#REF!</v>
      </c>
      <c r="M30" s="34" t="e">
        <f>(IF(COUNTIF(星期四78节!#REF!,B30)&gt;=2,1,COUNTIF(星期四78节!#REF!,B30))+IF(COUNTIF(星期四78节!#REF!,B30)&gt;=2,1,COUNTIF(星期四78节!#REF!,B30))+IF(COUNTIF(星期四78节!#REF!,B30)&gt;=2,1,COUNTIF(星期四78节!#REF!,B30))+IF(COUNTIF(星期四78节!#REF!,B30)&gt;=2,1,COUNTIF(星期四78节!#REF!,B30)))*2</f>
        <v>#REF!</v>
      </c>
      <c r="N30" s="34" t="e">
        <f t="shared" si="2"/>
        <v>#REF!</v>
      </c>
    </row>
    <row r="31" ht="20.1" customHeight="1" spans="1:14">
      <c r="A31" s="31">
        <v>32</v>
      </c>
      <c r="B31" s="35" t="s">
        <v>799</v>
      </c>
      <c r="C31" s="33" t="str">
        <f>VLOOKUP(B31,教师基础数据!$B$2:$G4583,3,FALSE)</f>
        <v>动科系</v>
      </c>
      <c r="D31" s="33" t="str">
        <f>VLOOKUP(B31,教师基础数据!$B$2:$G478,4,FALSE)</f>
        <v>兼职</v>
      </c>
      <c r="E31" s="33" t="str">
        <f>VLOOKUP(B31,教师基础数据!$B$2:$G4511,5,FALSE)</f>
        <v>兽医教研室</v>
      </c>
      <c r="F31" s="31">
        <f t="shared" si="1"/>
        <v>7</v>
      </c>
      <c r="G31" s="34" t="e">
        <f>(IF(COUNTIF(星期四78节!#REF!,B31)&gt;=2,1,COUNTIF(星期四78节!#REF!,B31))+IF(COUNTIF(星期四78节!#REF!,B31)&gt;=2,1,COUNTIF(星期四78节!#REF!,B31))+IF(COUNTIF(星期四78节!#REF!,B31)&gt;=2,1,COUNTIF(星期四78节!#REF!,B31))+IF(COUNTIF(星期四78节!#REF!,B31)&gt;=2,1,COUNTIF(星期四78节!#REF!,B31)))*2</f>
        <v>#REF!</v>
      </c>
      <c r="H31" s="34" t="e">
        <f>(IF(COUNTIF(星期四78节!#REF!,B31)&gt;=2,1,COUNTIF(星期四78节!#REF!,B31))+IF(COUNTIF(星期四78节!#REF!,B31)&gt;=2,1,COUNTIF(星期四78节!#REF!,B31))+IF(COUNTIF(星期四78节!#REF!,B31)&gt;=2,1,COUNTIF(星期四78节!#REF!,B31))+IF(COUNTIF(星期四78节!#REF!,B31)&gt;=2,1,COUNTIF(星期四78节!#REF!,B31)))*2</f>
        <v>#REF!</v>
      </c>
      <c r="I31" s="34" t="e">
        <f>(IF(COUNTIF(星期四78节!#REF!,B31)&gt;=2,1,COUNTIF(星期四78节!#REF!,B31))+IF(COUNTIF(星期四78节!#REF!,B31)&gt;=2,1,COUNTIF(星期四78节!#REF!,B31))+IF(COUNTIF(星期四78节!#REF!,B31)&gt;=2,1,COUNTIF(星期四78节!#REF!,B31))+IF(COUNTIF(星期四78节!#REF!,B31)&gt;=2,1,COUNTIF(星期四78节!#REF!,B31)))*2</f>
        <v>#REF!</v>
      </c>
      <c r="J31" s="34" t="e">
        <f>(IF(COUNTIF(星期四78节!#REF!,B31)&gt;=2,1,COUNTIF(星期四78节!#REF!,B31))+IF(COUNTIF(星期四78节!#REF!,B31)&gt;=2,1,COUNTIF(星期四78节!#REF!,B31))+IF(COUNTIF(星期四78节!#REF!,B31)&gt;=2,1,COUNTIF(星期四78节!#REF!,B31))+IF(COUNTIF(星期四78节!#REF!,B31)&gt;=2,1,COUNTIF(星期四78节!#REF!,B31)))*2</f>
        <v>#REF!</v>
      </c>
      <c r="K31" s="34" t="e">
        <f>(IF(COUNTIF(星期四78节!#REF!,B31)&gt;=2,1,COUNTIF(星期四78节!#REF!,B31))+IF(COUNTIF(星期四78节!#REF!,B31)&gt;=2,1,COUNTIF(星期四78节!#REF!,B31)))*2+(IF(COUNTIF(星期四78节!#REF!,B31)&gt;=2,1,COUNTIF(星期四78节!#REF!,B31))+IF(COUNTIF(星期四78节!#REF!,B31)&gt;=2,1,COUNTIF(星期四78节!#REF!,B31)))*2</f>
        <v>#REF!</v>
      </c>
      <c r="L31" s="34" t="e">
        <f>(IF(COUNTIF(星期四78节!#REF!,B31)&gt;=2,1,COUNTIF(星期四78节!#REF!,B31))+IF(COUNTIF(星期四78节!#REF!,B31)&gt;=2,1,COUNTIF(星期四78节!#REF!,B31))+IF(COUNTIF(星期四78节!#REF!,B31)&gt;=2,1,COUNTIF(星期四78节!#REF!,B31))+IF(COUNTIF(星期四78节!#REF!,B31)&gt;=2,1,COUNTIF(星期四78节!#REF!,B31)))*2</f>
        <v>#REF!</v>
      </c>
      <c r="M31" s="34" t="e">
        <f>(IF(COUNTIF(星期四78节!#REF!,B31)&gt;=2,1,COUNTIF(星期四78节!#REF!,B31))+IF(COUNTIF(星期四78节!#REF!,B31)&gt;=2,1,COUNTIF(星期四78节!#REF!,B31))+IF(COUNTIF(星期四78节!#REF!,B31)&gt;=2,1,COUNTIF(星期四78节!#REF!,B31))+IF(COUNTIF(星期四78节!#REF!,B31)&gt;=2,1,COUNTIF(星期四78节!#REF!,B31)))*2</f>
        <v>#REF!</v>
      </c>
      <c r="N31" s="34" t="e">
        <f t="shared" si="2"/>
        <v>#REF!</v>
      </c>
    </row>
    <row r="32" ht="20.1" customHeight="1" spans="1:14">
      <c r="A32" s="31">
        <v>33</v>
      </c>
      <c r="B32" s="35" t="s">
        <v>800</v>
      </c>
      <c r="C32" s="33" t="str">
        <f>VLOOKUP(B32,教师基础数据!$B$2:$G4650,3,FALSE)</f>
        <v>动科系</v>
      </c>
      <c r="D32" s="33" t="str">
        <f>VLOOKUP(B32,教师基础数据!$B$2:$G557,4,FALSE)</f>
        <v>专职</v>
      </c>
      <c r="E32" s="33" t="str">
        <f>VLOOKUP(B32,教师基础数据!$B$2:$G4590,5,FALSE)</f>
        <v>兽医教研室</v>
      </c>
      <c r="F32" s="31">
        <f t="shared" si="1"/>
        <v>7</v>
      </c>
      <c r="G32" s="34" t="e">
        <f>(IF(COUNTIF(星期四78节!#REF!,B32)&gt;=2,1,COUNTIF(星期四78节!#REF!,B32))+IF(COUNTIF(星期四78节!#REF!,B32)&gt;=2,1,COUNTIF(星期四78节!#REF!,B32))+IF(COUNTIF(星期四78节!#REF!,B32)&gt;=2,1,COUNTIF(星期四78节!#REF!,B32))+IF(COUNTIF(星期四78节!#REF!,B32)&gt;=2,1,COUNTIF(星期四78节!#REF!,B32)))*2</f>
        <v>#REF!</v>
      </c>
      <c r="H32" s="34" t="e">
        <f>(IF(COUNTIF(星期四78节!#REF!,B32)&gt;=2,1,COUNTIF(星期四78节!#REF!,B32))+IF(COUNTIF(星期四78节!#REF!,B32)&gt;=2,1,COUNTIF(星期四78节!#REF!,B32))+IF(COUNTIF(星期四78节!#REF!,B32)&gt;=2,1,COUNTIF(星期四78节!#REF!,B32))+IF(COUNTIF(星期四78节!#REF!,B32)&gt;=2,1,COUNTIF(星期四78节!#REF!,B32)))*2</f>
        <v>#REF!</v>
      </c>
      <c r="I32" s="34" t="e">
        <f>(IF(COUNTIF(星期四78节!#REF!,B32)&gt;=2,1,COUNTIF(星期四78节!#REF!,B32))+IF(COUNTIF(星期四78节!#REF!,B32)&gt;=2,1,COUNTIF(星期四78节!#REF!,B32))+IF(COUNTIF(星期四78节!#REF!,B32)&gt;=2,1,COUNTIF(星期四78节!#REF!,B32))+IF(COUNTIF(星期四78节!#REF!,B32)&gt;=2,1,COUNTIF(星期四78节!#REF!,B32)))*2</f>
        <v>#REF!</v>
      </c>
      <c r="J32" s="34" t="e">
        <f>(IF(COUNTIF(星期四78节!#REF!,B32)&gt;=2,1,COUNTIF(星期四78节!#REF!,B32))+IF(COUNTIF(星期四78节!#REF!,B32)&gt;=2,1,COUNTIF(星期四78节!#REF!,B32))+IF(COUNTIF(星期四78节!#REF!,B32)&gt;=2,1,COUNTIF(星期四78节!#REF!,B32))+IF(COUNTIF(星期四78节!#REF!,B32)&gt;=2,1,COUNTIF(星期四78节!#REF!,B32)))*2</f>
        <v>#REF!</v>
      </c>
      <c r="K32" s="34" t="e">
        <f>(IF(COUNTIF(星期四78节!#REF!,B32)&gt;=2,1,COUNTIF(星期四78节!#REF!,B32))+IF(COUNTIF(星期四78节!#REF!,B32)&gt;=2,1,COUNTIF(星期四78节!#REF!,B32)))*2+(IF(COUNTIF(星期四78节!#REF!,B32)&gt;=2,1,COUNTIF(星期四78节!#REF!,B32))+IF(COUNTIF(星期四78节!#REF!,B32)&gt;=2,1,COUNTIF(星期四78节!#REF!,B32)))*2</f>
        <v>#REF!</v>
      </c>
      <c r="L32" s="34" t="e">
        <f>(IF(COUNTIF(星期四78节!#REF!,B32)&gt;=2,1,COUNTIF(星期四78节!#REF!,B32))+IF(COUNTIF(星期四78节!#REF!,B32)&gt;=2,1,COUNTIF(星期四78节!#REF!,B32))+IF(COUNTIF(星期四78节!#REF!,B32)&gt;=2,1,COUNTIF(星期四78节!#REF!,B32))+IF(COUNTIF(星期四78节!#REF!,B32)&gt;=2,1,COUNTIF(星期四78节!#REF!,B32)))*2</f>
        <v>#REF!</v>
      </c>
      <c r="M32" s="34" t="e">
        <f>(IF(COUNTIF(星期四78节!#REF!,B32)&gt;=2,1,COUNTIF(星期四78节!#REF!,B32))+IF(COUNTIF(星期四78节!#REF!,B32)&gt;=2,1,COUNTIF(星期四78节!#REF!,B32))+IF(COUNTIF(星期四78节!#REF!,B32)&gt;=2,1,COUNTIF(星期四78节!#REF!,B32))+IF(COUNTIF(星期四78节!#REF!,B32)&gt;=2,1,COUNTIF(星期四78节!#REF!,B32)))*2</f>
        <v>#REF!</v>
      </c>
      <c r="N32" s="34" t="e">
        <f t="shared" si="2"/>
        <v>#REF!</v>
      </c>
    </row>
    <row r="33" ht="20.1" customHeight="1" spans="1:14">
      <c r="A33" s="31">
        <v>34</v>
      </c>
      <c r="B33" s="35" t="s">
        <v>801</v>
      </c>
      <c r="C33" s="33" t="str">
        <f>VLOOKUP(B33,教师基础数据!$B$2:$G4599,3,FALSE)</f>
        <v>动科系</v>
      </c>
      <c r="D33" s="33" t="str">
        <f>VLOOKUP(B33,教师基础数据!$B$2:$G558,4,FALSE)</f>
        <v>专职</v>
      </c>
      <c r="E33" s="33" t="str">
        <f>VLOOKUP(B33,教师基础数据!$B$2:$G4591,5,FALSE)</f>
        <v>兽医教研室</v>
      </c>
      <c r="F33" s="31">
        <f t="shared" si="1"/>
        <v>7</v>
      </c>
      <c r="G33" s="34" t="e">
        <f>(IF(COUNTIF(星期四78节!#REF!,B33)&gt;=2,1,COUNTIF(星期四78节!#REF!,B33))+IF(COUNTIF(星期四78节!#REF!,B33)&gt;=2,1,COUNTIF(星期四78节!#REF!,B33))+IF(COUNTIF(星期四78节!#REF!,B33)&gt;=2,1,COUNTIF(星期四78节!#REF!,B33))+IF(COUNTIF(星期四78节!#REF!,B33)&gt;=2,1,COUNTIF(星期四78节!#REF!,B33)))*2</f>
        <v>#REF!</v>
      </c>
      <c r="H33" s="34" t="e">
        <f>(IF(COUNTIF(星期四78节!#REF!,B33)&gt;=2,1,COUNTIF(星期四78节!#REF!,B33))+IF(COUNTIF(星期四78节!#REF!,B33)&gt;=2,1,COUNTIF(星期四78节!#REF!,B33))+IF(COUNTIF(星期四78节!#REF!,B33)&gt;=2,1,COUNTIF(星期四78节!#REF!,B33))+IF(COUNTIF(星期四78节!#REF!,B33)&gt;=2,1,COUNTIF(星期四78节!#REF!,B33)))*2</f>
        <v>#REF!</v>
      </c>
      <c r="I33" s="34" t="e">
        <f>(IF(COUNTIF(星期四78节!#REF!,B33)&gt;=2,1,COUNTIF(星期四78节!#REF!,B33))+IF(COUNTIF(星期四78节!#REF!,B33)&gt;=2,1,COUNTIF(星期四78节!#REF!,B33))+IF(COUNTIF(星期四78节!#REF!,B33)&gt;=2,1,COUNTIF(星期四78节!#REF!,B33))+IF(COUNTIF(星期四78节!#REF!,B33)&gt;=2,1,COUNTIF(星期四78节!#REF!,B33)))*2</f>
        <v>#REF!</v>
      </c>
      <c r="J33" s="34" t="e">
        <f>(IF(COUNTIF(星期四78节!#REF!,B33)&gt;=2,1,COUNTIF(星期四78节!#REF!,B33))+IF(COUNTIF(星期四78节!#REF!,B33)&gt;=2,1,COUNTIF(星期四78节!#REF!,B33))+IF(COUNTIF(星期四78节!#REF!,B33)&gt;=2,1,COUNTIF(星期四78节!#REF!,B33))+IF(COUNTIF(星期四78节!#REF!,B33)&gt;=2,1,COUNTIF(星期四78节!#REF!,B33)))*2</f>
        <v>#REF!</v>
      </c>
      <c r="K33" s="34" t="e">
        <f>(IF(COUNTIF(星期四78节!#REF!,B33)&gt;=2,1,COUNTIF(星期四78节!#REF!,B33))+IF(COUNTIF(星期四78节!#REF!,B33)&gt;=2,1,COUNTIF(星期四78节!#REF!,B33)))*2+(IF(COUNTIF(星期四78节!#REF!,B33)&gt;=2,1,COUNTIF(星期四78节!#REF!,B33))+IF(COUNTIF(星期四78节!#REF!,B33)&gt;=2,1,COUNTIF(星期四78节!#REF!,B33)))*2</f>
        <v>#REF!</v>
      </c>
      <c r="L33" s="34" t="e">
        <f>(IF(COUNTIF(星期四78节!#REF!,B33)&gt;=2,1,COUNTIF(星期四78节!#REF!,B33))+IF(COUNTIF(星期四78节!#REF!,B33)&gt;=2,1,COUNTIF(星期四78节!#REF!,B33))+IF(COUNTIF(星期四78节!#REF!,B33)&gt;=2,1,COUNTIF(星期四78节!#REF!,B33))+IF(COUNTIF(星期四78节!#REF!,B33)&gt;=2,1,COUNTIF(星期四78节!#REF!,B33)))*2</f>
        <v>#REF!</v>
      </c>
      <c r="M33" s="34" t="e">
        <f>(IF(COUNTIF(星期四78节!#REF!,B33)&gt;=2,1,COUNTIF(星期四78节!#REF!,B33))+IF(COUNTIF(星期四78节!#REF!,B33)&gt;=2,1,COUNTIF(星期四78节!#REF!,B33))+IF(COUNTIF(星期四78节!#REF!,B33)&gt;=2,1,COUNTIF(星期四78节!#REF!,B33))+IF(COUNTIF(星期四78节!#REF!,B33)&gt;=2,1,COUNTIF(星期四78节!#REF!,B33)))*2</f>
        <v>#REF!</v>
      </c>
      <c r="N33" s="34" t="e">
        <f t="shared" si="2"/>
        <v>#REF!</v>
      </c>
    </row>
    <row r="34" ht="20.1" customHeight="1" spans="1:14">
      <c r="A34" s="31">
        <v>35</v>
      </c>
      <c r="B34" s="35" t="s">
        <v>802</v>
      </c>
      <c r="C34" s="33" t="str">
        <f>VLOOKUP(B34,教师基础数据!$B$2:$G4571,3,FALSE)</f>
        <v>动科系</v>
      </c>
      <c r="D34" s="33" t="str">
        <f>VLOOKUP(B34,教师基础数据!$B$2:$G586,4,FALSE)</f>
        <v>兼职</v>
      </c>
      <c r="E34" s="33" t="str">
        <f>VLOOKUP(B34,教师基础数据!$B$2:$G4619,5,FALSE)</f>
        <v>兽医教研室</v>
      </c>
      <c r="F34" s="31">
        <f t="shared" si="1"/>
        <v>7</v>
      </c>
      <c r="G34" s="34" t="e">
        <f>(IF(COUNTIF(星期四78节!#REF!,B34)&gt;=2,1,COUNTIF(星期四78节!#REF!,B34))+IF(COUNTIF(星期四78节!#REF!,B34)&gt;=2,1,COUNTIF(星期四78节!#REF!,B34))+IF(COUNTIF(星期四78节!#REF!,B34)&gt;=2,1,COUNTIF(星期四78节!#REF!,B34))+IF(COUNTIF(星期四78节!#REF!,B34)&gt;=2,1,COUNTIF(星期四78节!#REF!,B34)))*2</f>
        <v>#REF!</v>
      </c>
      <c r="H34" s="34" t="e">
        <f>(IF(COUNTIF(星期四78节!#REF!,B34)&gt;=2,1,COUNTIF(星期四78节!#REF!,B34))+IF(COUNTIF(星期四78节!#REF!,B34)&gt;=2,1,COUNTIF(星期四78节!#REF!,B34))+IF(COUNTIF(星期四78节!#REF!,B34)&gt;=2,1,COUNTIF(星期四78节!#REF!,B34))+IF(COUNTIF(星期四78节!#REF!,B34)&gt;=2,1,COUNTIF(星期四78节!#REF!,B34)))*2</f>
        <v>#REF!</v>
      </c>
      <c r="I34" s="34" t="e">
        <f>(IF(COUNTIF(星期四78节!#REF!,B34)&gt;=2,1,COUNTIF(星期四78节!#REF!,B34))+IF(COUNTIF(星期四78节!#REF!,B34)&gt;=2,1,COUNTIF(星期四78节!#REF!,B34))+IF(COUNTIF(星期四78节!#REF!,B34)&gt;=2,1,COUNTIF(星期四78节!#REF!,B34))+IF(COUNTIF(星期四78节!#REF!,B34)&gt;=2,1,COUNTIF(星期四78节!#REF!,B34)))*2</f>
        <v>#REF!</v>
      </c>
      <c r="J34" s="34" t="e">
        <f>(IF(COUNTIF(星期四78节!#REF!,B34)&gt;=2,1,COUNTIF(星期四78节!#REF!,B34))+IF(COUNTIF(星期四78节!#REF!,B34)&gt;=2,1,COUNTIF(星期四78节!#REF!,B34))+IF(COUNTIF(星期四78节!#REF!,B34)&gt;=2,1,COUNTIF(星期四78节!#REF!,B34))+IF(COUNTIF(星期四78节!#REF!,B34)&gt;=2,1,COUNTIF(星期四78节!#REF!,B34)))*2</f>
        <v>#REF!</v>
      </c>
      <c r="K34" s="34" t="e">
        <f>(IF(COUNTIF(星期四78节!#REF!,B34)&gt;=2,1,COUNTIF(星期四78节!#REF!,B34))+IF(COUNTIF(星期四78节!#REF!,B34)&gt;=2,1,COUNTIF(星期四78节!#REF!,B34)))*2+(IF(COUNTIF(星期四78节!#REF!,B34)&gt;=2,1,COUNTIF(星期四78节!#REF!,B34))+IF(COUNTIF(星期四78节!#REF!,B34)&gt;=2,1,COUNTIF(星期四78节!#REF!,B34)))*2</f>
        <v>#REF!</v>
      </c>
      <c r="L34" s="34" t="e">
        <f>(IF(COUNTIF(星期四78节!#REF!,B34)&gt;=2,1,COUNTIF(星期四78节!#REF!,B34))+IF(COUNTIF(星期四78节!#REF!,B34)&gt;=2,1,COUNTIF(星期四78节!#REF!,B34))+IF(COUNTIF(星期四78节!#REF!,B34)&gt;=2,1,COUNTIF(星期四78节!#REF!,B34))+IF(COUNTIF(星期四78节!#REF!,B34)&gt;=2,1,COUNTIF(星期四78节!#REF!,B34)))*2</f>
        <v>#REF!</v>
      </c>
      <c r="M34" s="34" t="e">
        <f>(IF(COUNTIF(星期四78节!#REF!,B34)&gt;=2,1,COUNTIF(星期四78节!#REF!,B34))+IF(COUNTIF(星期四78节!#REF!,B34)&gt;=2,1,COUNTIF(星期四78节!#REF!,B34))+IF(COUNTIF(星期四78节!#REF!,B34)&gt;=2,1,COUNTIF(星期四78节!#REF!,B34))+IF(COUNTIF(星期四78节!#REF!,B34)&gt;=2,1,COUNTIF(星期四78节!#REF!,B34)))*2</f>
        <v>#REF!</v>
      </c>
      <c r="N34" s="34" t="e">
        <f t="shared" si="2"/>
        <v>#REF!</v>
      </c>
    </row>
    <row r="35" ht="20.1" customHeight="1" spans="1:14">
      <c r="A35" s="31">
        <v>36</v>
      </c>
      <c r="B35" s="32" t="s">
        <v>803</v>
      </c>
      <c r="C35" s="33" t="str">
        <f>VLOOKUP(B35,教师基础数据!$B$2:$G4798,3,FALSE)</f>
        <v>动科系</v>
      </c>
      <c r="D35" s="33" t="str">
        <f>VLOOKUP(B35,教师基础数据!$B$2:$G617,4,FALSE)</f>
        <v>专职</v>
      </c>
      <c r="E35" s="33" t="str">
        <f>VLOOKUP(B35,教师基础数据!$B$2:$G4650,5,FALSE)</f>
        <v>兽医教研室</v>
      </c>
      <c r="F35" s="31">
        <f t="shared" si="1"/>
        <v>7</v>
      </c>
      <c r="G35" s="34" t="e">
        <f>(IF(COUNTIF(星期四78节!#REF!,B35)&gt;=2,1,COUNTIF(星期四78节!#REF!,B35))+IF(COUNTIF(星期四78节!#REF!,B35)&gt;=2,1,COUNTIF(星期四78节!#REF!,B35))+IF(COUNTIF(星期四78节!#REF!,B35)&gt;=2,1,COUNTIF(星期四78节!#REF!,B35))+IF(COUNTIF(星期四78节!#REF!,B35)&gt;=2,1,COUNTIF(星期四78节!#REF!,B35)))*2</f>
        <v>#REF!</v>
      </c>
      <c r="H35" s="34" t="e">
        <f>(IF(COUNTIF(星期四78节!#REF!,B35)&gt;=2,1,COUNTIF(星期四78节!#REF!,B35))+IF(COUNTIF(星期四78节!#REF!,B35)&gt;=2,1,COUNTIF(星期四78节!#REF!,B35))+IF(COUNTIF(星期四78节!#REF!,B35)&gt;=2,1,COUNTIF(星期四78节!#REF!,B35))+IF(COUNTIF(星期四78节!#REF!,B35)&gt;=2,1,COUNTIF(星期四78节!#REF!,B35)))*2</f>
        <v>#REF!</v>
      </c>
      <c r="I35" s="34" t="e">
        <f>(IF(COUNTIF(星期四78节!#REF!,B35)&gt;=2,1,COUNTIF(星期四78节!#REF!,B35))+IF(COUNTIF(星期四78节!#REF!,B35)&gt;=2,1,COUNTIF(星期四78节!#REF!,B35))+IF(COUNTIF(星期四78节!#REF!,B35)&gt;=2,1,COUNTIF(星期四78节!#REF!,B35))+IF(COUNTIF(星期四78节!#REF!,B35)&gt;=2,1,COUNTIF(星期四78节!#REF!,B35)))*2</f>
        <v>#REF!</v>
      </c>
      <c r="J35" s="34" t="e">
        <f>(IF(COUNTIF(星期四78节!#REF!,B35)&gt;=2,1,COUNTIF(星期四78节!#REF!,B35))+IF(COUNTIF(星期四78节!#REF!,B35)&gt;=2,1,COUNTIF(星期四78节!#REF!,B35))+IF(COUNTIF(星期四78节!#REF!,B35)&gt;=2,1,COUNTIF(星期四78节!#REF!,B35))+IF(COUNTIF(星期四78节!#REF!,B35)&gt;=2,1,COUNTIF(星期四78节!#REF!,B35)))*2</f>
        <v>#REF!</v>
      </c>
      <c r="K35" s="34" t="e">
        <f>(IF(COUNTIF(星期四78节!#REF!,B35)&gt;=2,1,COUNTIF(星期四78节!#REF!,B35))+IF(COUNTIF(星期四78节!#REF!,B35)&gt;=2,1,COUNTIF(星期四78节!#REF!,B35)))*2+(IF(COUNTIF(星期四78节!#REF!,B35)&gt;=2,1,COUNTIF(星期四78节!#REF!,B35))+IF(COUNTIF(星期四78节!#REF!,B35)&gt;=2,1,COUNTIF(星期四78节!#REF!,B35)))*2</f>
        <v>#REF!</v>
      </c>
      <c r="L35" s="34" t="e">
        <f>(IF(COUNTIF(星期四78节!#REF!,B35)&gt;=2,1,COUNTIF(星期四78节!#REF!,B35))+IF(COUNTIF(星期四78节!#REF!,B35)&gt;=2,1,COUNTIF(星期四78节!#REF!,B35))+IF(COUNTIF(星期四78节!#REF!,B35)&gt;=2,1,COUNTIF(星期四78节!#REF!,B35))+IF(COUNTIF(星期四78节!#REF!,B35)&gt;=2,1,COUNTIF(星期四78节!#REF!,B35)))*2</f>
        <v>#REF!</v>
      </c>
      <c r="M35" s="34" t="e">
        <f>(IF(COUNTIF(星期四78节!#REF!,B35)&gt;=2,1,COUNTIF(星期四78节!#REF!,B35))+IF(COUNTIF(星期四78节!#REF!,B35)&gt;=2,1,COUNTIF(星期四78节!#REF!,B35))+IF(COUNTIF(星期四78节!#REF!,B35)&gt;=2,1,COUNTIF(星期四78节!#REF!,B35))+IF(COUNTIF(星期四78节!#REF!,B35)&gt;=2,1,COUNTIF(星期四78节!#REF!,B35)))*2</f>
        <v>#REF!</v>
      </c>
      <c r="N35" s="34" t="e">
        <f t="shared" si="2"/>
        <v>#REF!</v>
      </c>
    </row>
    <row r="36" ht="20.1" customHeight="1" spans="1:14">
      <c r="A36" s="31">
        <v>37</v>
      </c>
      <c r="B36" s="35" t="s">
        <v>804</v>
      </c>
      <c r="C36" s="33" t="str">
        <f>VLOOKUP(B36,教师基础数据!$B$2:$G4519,3,FALSE)</f>
        <v>动科系</v>
      </c>
      <c r="D36" s="33" t="str">
        <f>VLOOKUP(B36,教师基础数据!$B$2:$G436,4,FALSE)</f>
        <v>专职</v>
      </c>
      <c r="E36" s="33" t="str">
        <f>VLOOKUP(B36,教师基础数据!$B$2:$G4471,5,FALSE)</f>
        <v>兽医教研室</v>
      </c>
      <c r="F36" s="31">
        <f t="shared" si="1"/>
        <v>7</v>
      </c>
      <c r="G36" s="34" t="e">
        <f>(IF(COUNTIF(星期四78节!#REF!,B36)&gt;=2,1,COUNTIF(星期四78节!#REF!,B36))+IF(COUNTIF(星期四78节!#REF!,B36)&gt;=2,1,COUNTIF(星期四78节!#REF!,B36))+IF(COUNTIF(星期四78节!#REF!,B36)&gt;=2,1,COUNTIF(星期四78节!#REF!,B36))+IF(COUNTIF(星期四78节!#REF!,B36)&gt;=2,1,COUNTIF(星期四78节!#REF!,B36)))*2</f>
        <v>#REF!</v>
      </c>
      <c r="H36" s="34" t="e">
        <f>(IF(COUNTIF(星期四78节!#REF!,B36)&gt;=2,1,COUNTIF(星期四78节!#REF!,B36))+IF(COUNTIF(星期四78节!#REF!,B36)&gt;=2,1,COUNTIF(星期四78节!#REF!,B36))+IF(COUNTIF(星期四78节!#REF!,B36)&gt;=2,1,COUNTIF(星期四78节!#REF!,B36))+IF(COUNTIF(星期四78节!#REF!,B36)&gt;=2,1,COUNTIF(星期四78节!#REF!,B36)))*2</f>
        <v>#REF!</v>
      </c>
      <c r="I36" s="34" t="e">
        <f>(IF(COUNTIF(星期四78节!#REF!,B36)&gt;=2,1,COUNTIF(星期四78节!#REF!,B36))+IF(COUNTIF(星期四78节!#REF!,B36)&gt;=2,1,COUNTIF(星期四78节!#REF!,B36))+IF(COUNTIF(星期四78节!#REF!,B36)&gt;=2,1,COUNTIF(星期四78节!#REF!,B36))+IF(COUNTIF(星期四78节!#REF!,B36)&gt;=2,1,COUNTIF(星期四78节!#REF!,B36)))*2</f>
        <v>#REF!</v>
      </c>
      <c r="J36" s="34" t="e">
        <f>(IF(COUNTIF(星期四78节!#REF!,B36)&gt;=2,1,COUNTIF(星期四78节!#REF!,B36))+IF(COUNTIF(星期四78节!#REF!,B36)&gt;=2,1,COUNTIF(星期四78节!#REF!,B36))+IF(COUNTIF(星期四78节!#REF!,B36)&gt;=2,1,COUNTIF(星期四78节!#REF!,B36))+IF(COUNTIF(星期四78节!#REF!,B36)&gt;=2,1,COUNTIF(星期四78节!#REF!,B36)))*2</f>
        <v>#REF!</v>
      </c>
      <c r="K36" s="34" t="e">
        <f>(IF(COUNTIF(星期四78节!#REF!,B36)&gt;=2,1,COUNTIF(星期四78节!#REF!,B36))+IF(COUNTIF(星期四78节!#REF!,B36)&gt;=2,1,COUNTIF(星期四78节!#REF!,B36)))*2+(IF(COUNTIF(星期四78节!#REF!,B36)&gt;=2,1,COUNTIF(星期四78节!#REF!,B36))+IF(COUNTIF(星期四78节!#REF!,B36)&gt;=2,1,COUNTIF(星期四78节!#REF!,B36)))*2</f>
        <v>#REF!</v>
      </c>
      <c r="L36" s="34" t="e">
        <f>(IF(COUNTIF(星期四78节!#REF!,B36)&gt;=2,1,COUNTIF(星期四78节!#REF!,B36))+IF(COUNTIF(星期四78节!#REF!,B36)&gt;=2,1,COUNTIF(星期四78节!#REF!,B36))+IF(COUNTIF(星期四78节!#REF!,B36)&gt;=2,1,COUNTIF(星期四78节!#REF!,B36))+IF(COUNTIF(星期四78节!#REF!,B36)&gt;=2,1,COUNTIF(星期四78节!#REF!,B36)))*2</f>
        <v>#REF!</v>
      </c>
      <c r="M36" s="34" t="e">
        <f>(IF(COUNTIF(星期四78节!#REF!,B36)&gt;=2,1,COUNTIF(星期四78节!#REF!,B36))+IF(COUNTIF(星期四78节!#REF!,B36)&gt;=2,1,COUNTIF(星期四78节!#REF!,B36))+IF(COUNTIF(星期四78节!#REF!,B36)&gt;=2,1,COUNTIF(星期四78节!#REF!,B36))+IF(COUNTIF(星期四78节!#REF!,B36)&gt;=2,1,COUNTIF(星期四78节!#REF!,B36)))*2</f>
        <v>#REF!</v>
      </c>
      <c r="N36" s="34" t="e">
        <f t="shared" si="2"/>
        <v>#REF!</v>
      </c>
    </row>
    <row r="37" ht="20.1" customHeight="1" spans="1:14">
      <c r="A37" s="31">
        <v>38</v>
      </c>
      <c r="B37" s="35" t="s">
        <v>805</v>
      </c>
      <c r="C37" s="33" t="str">
        <f>VLOOKUP(B37,教师基础数据!$B$2:$G4533,3,FALSE)</f>
        <v>动科系</v>
      </c>
      <c r="D37" s="33" t="str">
        <f>VLOOKUP(B37,教师基础数据!$B$2:$G506,4,FALSE)</f>
        <v>专职</v>
      </c>
      <c r="E37" s="33" t="str">
        <f>VLOOKUP(B37,教师基础数据!$B$2:$G4539,5,FALSE)</f>
        <v>兽医教研室</v>
      </c>
      <c r="F37" s="31">
        <f t="shared" si="1"/>
        <v>7</v>
      </c>
      <c r="G37" s="34" t="e">
        <f>(IF(COUNTIF(星期四78节!#REF!,B37)&gt;=2,1,COUNTIF(星期四78节!#REF!,B37))+IF(COUNTIF(星期四78节!#REF!,B37)&gt;=2,1,COUNTIF(星期四78节!#REF!,B37))+IF(COUNTIF(星期四78节!#REF!,B37)&gt;=2,1,COUNTIF(星期四78节!#REF!,B37))+IF(COUNTIF(星期四78节!#REF!,B37)&gt;=2,1,COUNTIF(星期四78节!#REF!,B37)))*2</f>
        <v>#REF!</v>
      </c>
      <c r="H37" s="34" t="e">
        <f>(IF(COUNTIF(星期四78节!#REF!,B37)&gt;=2,1,COUNTIF(星期四78节!#REF!,B37))+IF(COUNTIF(星期四78节!#REF!,B37)&gt;=2,1,COUNTIF(星期四78节!#REF!,B37))+IF(COUNTIF(星期四78节!#REF!,B37)&gt;=2,1,COUNTIF(星期四78节!#REF!,B37))+IF(COUNTIF(星期四78节!#REF!,B37)&gt;=2,1,COUNTIF(星期四78节!#REF!,B37)))*2</f>
        <v>#REF!</v>
      </c>
      <c r="I37" s="34" t="e">
        <f>(IF(COUNTIF(星期四78节!#REF!,B37)&gt;=2,1,COUNTIF(星期四78节!#REF!,B37))+IF(COUNTIF(星期四78节!#REF!,B37)&gt;=2,1,COUNTIF(星期四78节!#REF!,B37))+IF(COUNTIF(星期四78节!#REF!,B37)&gt;=2,1,COUNTIF(星期四78节!#REF!,B37))+IF(COUNTIF(星期四78节!#REF!,B37)&gt;=2,1,COUNTIF(星期四78节!#REF!,B37)))*2</f>
        <v>#REF!</v>
      </c>
      <c r="J37" s="34" t="e">
        <f>(IF(COUNTIF(星期四78节!#REF!,B37)&gt;=2,1,COUNTIF(星期四78节!#REF!,B37))+IF(COUNTIF(星期四78节!#REF!,B37)&gt;=2,1,COUNTIF(星期四78节!#REF!,B37))+IF(COUNTIF(星期四78节!#REF!,B37)&gt;=2,1,COUNTIF(星期四78节!#REF!,B37))+IF(COUNTIF(星期四78节!#REF!,B37)&gt;=2,1,COUNTIF(星期四78节!#REF!,B37)))*2</f>
        <v>#REF!</v>
      </c>
      <c r="K37" s="34" t="e">
        <f>(IF(COUNTIF(星期四78节!#REF!,B37)&gt;=2,1,COUNTIF(星期四78节!#REF!,B37))+IF(COUNTIF(星期四78节!#REF!,B37)&gt;=2,1,COUNTIF(星期四78节!#REF!,B37)))*2+(IF(COUNTIF(星期四78节!#REF!,B37)&gt;=2,1,COUNTIF(星期四78节!#REF!,B37))+IF(COUNTIF(星期四78节!#REF!,B37)&gt;=2,1,COUNTIF(星期四78节!#REF!,B37)))*2</f>
        <v>#REF!</v>
      </c>
      <c r="L37" s="34" t="e">
        <f>(IF(COUNTIF(星期四78节!#REF!,B37)&gt;=2,1,COUNTIF(星期四78节!#REF!,B37))+IF(COUNTIF(星期四78节!#REF!,B37)&gt;=2,1,COUNTIF(星期四78节!#REF!,B37))+IF(COUNTIF(星期四78节!#REF!,B37)&gt;=2,1,COUNTIF(星期四78节!#REF!,B37))+IF(COUNTIF(星期四78节!#REF!,B37)&gt;=2,1,COUNTIF(星期四78节!#REF!,B37)))*2</f>
        <v>#REF!</v>
      </c>
      <c r="M37" s="34" t="e">
        <f>(IF(COUNTIF(星期四78节!#REF!,B37)&gt;=2,1,COUNTIF(星期四78节!#REF!,B37))+IF(COUNTIF(星期四78节!#REF!,B37)&gt;=2,1,COUNTIF(星期四78节!#REF!,B37))+IF(COUNTIF(星期四78节!#REF!,B37)&gt;=2,1,COUNTIF(星期四78节!#REF!,B37))+IF(COUNTIF(星期四78节!#REF!,B37)&gt;=2,1,COUNTIF(星期四78节!#REF!,B37)))*2</f>
        <v>#REF!</v>
      </c>
      <c r="N37" s="34" t="e">
        <f t="shared" si="2"/>
        <v>#REF!</v>
      </c>
    </row>
    <row r="38" ht="20.1" customHeight="1" spans="1:14">
      <c r="A38" s="31">
        <v>39</v>
      </c>
      <c r="B38" s="35" t="s">
        <v>806</v>
      </c>
      <c r="C38" s="33" t="str">
        <f>VLOOKUP(B38,教师基础数据!$B$2:$G4556,3,FALSE)</f>
        <v>动科系</v>
      </c>
      <c r="D38" s="33" t="str">
        <f>VLOOKUP(B38,教师基础数据!$B$2:$G589,4,FALSE)</f>
        <v>专职</v>
      </c>
      <c r="E38" s="33" t="str">
        <f>VLOOKUP(B38,教师基础数据!$B$2:$G4622,5,FALSE)</f>
        <v>兽医教研室</v>
      </c>
      <c r="F38" s="31">
        <f t="shared" si="1"/>
        <v>7</v>
      </c>
      <c r="G38" s="34" t="e">
        <f>(IF(COUNTIF(星期四78节!#REF!,B38)&gt;=2,1,COUNTIF(星期四78节!#REF!,B38))+IF(COUNTIF(星期四78节!#REF!,B38)&gt;=2,1,COUNTIF(星期四78节!#REF!,B38))+IF(COUNTIF(星期四78节!#REF!,B38)&gt;=2,1,COUNTIF(星期四78节!#REF!,B38))+IF(COUNTIF(星期四78节!#REF!,B38)&gt;=2,1,COUNTIF(星期四78节!#REF!,B38)))*2</f>
        <v>#REF!</v>
      </c>
      <c r="H38" s="34" t="e">
        <f>(IF(COUNTIF(星期四78节!#REF!,B38)&gt;=2,1,COUNTIF(星期四78节!#REF!,B38))+IF(COUNTIF(星期四78节!#REF!,B38)&gt;=2,1,COUNTIF(星期四78节!#REF!,B38))+IF(COUNTIF(星期四78节!#REF!,B38)&gt;=2,1,COUNTIF(星期四78节!#REF!,B38))+IF(COUNTIF(星期四78节!#REF!,B38)&gt;=2,1,COUNTIF(星期四78节!#REF!,B38)))*2</f>
        <v>#REF!</v>
      </c>
      <c r="I38" s="34" t="e">
        <f>(IF(COUNTIF(星期四78节!#REF!,B38)&gt;=2,1,COUNTIF(星期四78节!#REF!,B38))+IF(COUNTIF(星期四78节!#REF!,B38)&gt;=2,1,COUNTIF(星期四78节!#REF!,B38))+IF(COUNTIF(星期四78节!#REF!,B38)&gt;=2,1,COUNTIF(星期四78节!#REF!,B38))+IF(COUNTIF(星期四78节!#REF!,B38)&gt;=2,1,COUNTIF(星期四78节!#REF!,B38)))*2</f>
        <v>#REF!</v>
      </c>
      <c r="J38" s="34" t="e">
        <f>(IF(COUNTIF(星期四78节!#REF!,B38)&gt;=2,1,COUNTIF(星期四78节!#REF!,B38))+IF(COUNTIF(星期四78节!#REF!,B38)&gt;=2,1,COUNTIF(星期四78节!#REF!,B38))+IF(COUNTIF(星期四78节!#REF!,B38)&gt;=2,1,COUNTIF(星期四78节!#REF!,B38))+IF(COUNTIF(星期四78节!#REF!,B38)&gt;=2,1,COUNTIF(星期四78节!#REF!,B38)))*2</f>
        <v>#REF!</v>
      </c>
      <c r="K38" s="34" t="e">
        <f>(IF(COUNTIF(星期四78节!#REF!,B38)&gt;=2,1,COUNTIF(星期四78节!#REF!,B38))+IF(COUNTIF(星期四78节!#REF!,B38)&gt;=2,1,COUNTIF(星期四78节!#REF!,B38)))*2+(IF(COUNTIF(星期四78节!#REF!,B38)&gt;=2,1,COUNTIF(星期四78节!#REF!,B38))+IF(COUNTIF(星期四78节!#REF!,B38)&gt;=2,1,COUNTIF(星期四78节!#REF!,B38)))*2</f>
        <v>#REF!</v>
      </c>
      <c r="L38" s="34" t="e">
        <f>(IF(COUNTIF(星期四78节!#REF!,B38)&gt;=2,1,COUNTIF(星期四78节!#REF!,B38))+IF(COUNTIF(星期四78节!#REF!,B38)&gt;=2,1,COUNTIF(星期四78节!#REF!,B38))+IF(COUNTIF(星期四78节!#REF!,B38)&gt;=2,1,COUNTIF(星期四78节!#REF!,B38))+IF(COUNTIF(星期四78节!#REF!,B38)&gt;=2,1,COUNTIF(星期四78节!#REF!,B38)))*2</f>
        <v>#REF!</v>
      </c>
      <c r="M38" s="34" t="e">
        <f>(IF(COUNTIF(星期四78节!#REF!,B38)&gt;=2,1,COUNTIF(星期四78节!#REF!,B38))+IF(COUNTIF(星期四78节!#REF!,B38)&gt;=2,1,COUNTIF(星期四78节!#REF!,B38))+IF(COUNTIF(星期四78节!#REF!,B38)&gt;=2,1,COUNTIF(星期四78节!#REF!,B38))+IF(COUNTIF(星期四78节!#REF!,B38)&gt;=2,1,COUNTIF(星期四78节!#REF!,B38)))*2</f>
        <v>#REF!</v>
      </c>
      <c r="N38" s="34" t="e">
        <f t="shared" si="2"/>
        <v>#REF!</v>
      </c>
    </row>
    <row r="39" ht="20.1" customHeight="1" spans="1:14">
      <c r="A39" s="31">
        <v>40</v>
      </c>
      <c r="B39" s="35" t="s">
        <v>807</v>
      </c>
      <c r="C39" s="33" t="str">
        <f>VLOOKUP(B39,教师基础数据!$B$2:$G4747,3,FALSE)</f>
        <v>动科系</v>
      </c>
      <c r="D39" s="33" t="str">
        <f>VLOOKUP(B39,教师基础数据!$B$2:$G612,4,FALSE)</f>
        <v>专职</v>
      </c>
      <c r="E39" s="33" t="str">
        <f>VLOOKUP(B39,教师基础数据!$B$2:$G4645,5,FALSE)</f>
        <v>兽医教研室</v>
      </c>
      <c r="F39" s="31">
        <f t="shared" si="1"/>
        <v>7</v>
      </c>
      <c r="G39" s="34" t="e">
        <f>(IF(COUNTIF(星期四78节!#REF!,B39)&gt;=2,1,COUNTIF(星期四78节!#REF!,B39))+IF(COUNTIF(星期四78节!#REF!,B39)&gt;=2,1,COUNTIF(星期四78节!#REF!,B39))+IF(COUNTIF(星期四78节!#REF!,B39)&gt;=2,1,COUNTIF(星期四78节!#REF!,B39))+IF(COUNTIF(星期四78节!#REF!,B39)&gt;=2,1,COUNTIF(星期四78节!#REF!,B39)))*2</f>
        <v>#REF!</v>
      </c>
      <c r="H39" s="34" t="e">
        <f>(IF(COUNTIF(星期四78节!#REF!,B39)&gt;=2,1,COUNTIF(星期四78节!#REF!,B39))+IF(COUNTIF(星期四78节!#REF!,B39)&gt;=2,1,COUNTIF(星期四78节!#REF!,B39))+IF(COUNTIF(星期四78节!#REF!,B39)&gt;=2,1,COUNTIF(星期四78节!#REF!,B39))+IF(COUNTIF(星期四78节!#REF!,B39)&gt;=2,1,COUNTIF(星期四78节!#REF!,B39)))*2</f>
        <v>#REF!</v>
      </c>
      <c r="I39" s="34" t="e">
        <f>(IF(COUNTIF(星期四78节!#REF!,B39)&gt;=2,1,COUNTIF(星期四78节!#REF!,B39))+IF(COUNTIF(星期四78节!#REF!,B39)&gt;=2,1,COUNTIF(星期四78节!#REF!,B39))+IF(COUNTIF(星期四78节!#REF!,B39)&gt;=2,1,COUNTIF(星期四78节!#REF!,B39))+IF(COUNTIF(星期四78节!#REF!,B39)&gt;=2,1,COUNTIF(星期四78节!#REF!,B39)))*2</f>
        <v>#REF!</v>
      </c>
      <c r="J39" s="34" t="e">
        <f>(IF(COUNTIF(星期四78节!#REF!,B39)&gt;=2,1,COUNTIF(星期四78节!#REF!,B39))+IF(COUNTIF(星期四78节!#REF!,B39)&gt;=2,1,COUNTIF(星期四78节!#REF!,B39))+IF(COUNTIF(星期四78节!#REF!,B39)&gt;=2,1,COUNTIF(星期四78节!#REF!,B39))+IF(COUNTIF(星期四78节!#REF!,B39)&gt;=2,1,COUNTIF(星期四78节!#REF!,B39)))*2</f>
        <v>#REF!</v>
      </c>
      <c r="K39" s="34" t="e">
        <f>(IF(COUNTIF(星期四78节!#REF!,B39)&gt;=2,1,COUNTIF(星期四78节!#REF!,B39))+IF(COUNTIF(星期四78节!#REF!,B39)&gt;=2,1,COUNTIF(星期四78节!#REF!,B39)))*2+(IF(COUNTIF(星期四78节!#REF!,B39)&gt;=2,1,COUNTIF(星期四78节!#REF!,B39))+IF(COUNTIF(星期四78节!#REF!,B39)&gt;=2,1,COUNTIF(星期四78节!#REF!,B39)))*2</f>
        <v>#REF!</v>
      </c>
      <c r="L39" s="34" t="e">
        <f>(IF(COUNTIF(星期四78节!#REF!,B39)&gt;=2,1,COUNTIF(星期四78节!#REF!,B39))+IF(COUNTIF(星期四78节!#REF!,B39)&gt;=2,1,COUNTIF(星期四78节!#REF!,B39))+IF(COUNTIF(星期四78节!#REF!,B39)&gt;=2,1,COUNTIF(星期四78节!#REF!,B39))+IF(COUNTIF(星期四78节!#REF!,B39)&gt;=2,1,COUNTIF(星期四78节!#REF!,B39)))*2</f>
        <v>#REF!</v>
      </c>
      <c r="M39" s="34" t="e">
        <f>(IF(COUNTIF(星期四78节!#REF!,B39)&gt;=2,1,COUNTIF(星期四78节!#REF!,B39))+IF(COUNTIF(星期四78节!#REF!,B39)&gt;=2,1,COUNTIF(星期四78节!#REF!,B39))+IF(COUNTIF(星期四78节!#REF!,B39)&gt;=2,1,COUNTIF(星期四78节!#REF!,B39))+IF(COUNTIF(星期四78节!#REF!,B39)&gt;=2,1,COUNTIF(星期四78节!#REF!,B39)))*2</f>
        <v>#REF!</v>
      </c>
      <c r="N39" s="34" t="e">
        <f t="shared" si="2"/>
        <v>#REF!</v>
      </c>
    </row>
    <row r="40" ht="20.1" customHeight="1" spans="1:14">
      <c r="A40" s="31">
        <v>41</v>
      </c>
      <c r="B40" s="35" t="s">
        <v>808</v>
      </c>
      <c r="C40" s="33" t="str">
        <f>VLOOKUP(B40,教师基础数据!$B$2:$G4799,3,FALSE)</f>
        <v>动科系</v>
      </c>
      <c r="D40" s="33" t="str">
        <f>VLOOKUP(B40,教师基础数据!$B$2:$G640,4,FALSE)</f>
        <v>专职</v>
      </c>
      <c r="E40" s="33" t="str">
        <f>VLOOKUP(B40,教师基础数据!$B$2:$G4673,5,FALSE)</f>
        <v>兽医教研室</v>
      </c>
      <c r="F40" s="31">
        <f t="shared" si="1"/>
        <v>7</v>
      </c>
      <c r="G40" s="34" t="e">
        <f>(IF(COUNTIF(星期四78节!#REF!,B40)&gt;=2,1,COUNTIF(星期四78节!#REF!,B40))+IF(COUNTIF(星期四78节!#REF!,B40)&gt;=2,1,COUNTIF(星期四78节!#REF!,B40))+IF(COUNTIF(星期四78节!#REF!,B40)&gt;=2,1,COUNTIF(星期四78节!#REF!,B40))+IF(COUNTIF(星期四78节!#REF!,B40)&gt;=2,1,COUNTIF(星期四78节!#REF!,B40)))*2</f>
        <v>#REF!</v>
      </c>
      <c r="H40" s="34" t="e">
        <f>(IF(COUNTIF(星期四78节!#REF!,B40)&gt;=2,1,COUNTIF(星期四78节!#REF!,B40))+IF(COUNTIF(星期四78节!#REF!,B40)&gt;=2,1,COUNTIF(星期四78节!#REF!,B40))+IF(COUNTIF(星期四78节!#REF!,B40)&gt;=2,1,COUNTIF(星期四78节!#REF!,B40))+IF(COUNTIF(星期四78节!#REF!,B40)&gt;=2,1,COUNTIF(星期四78节!#REF!,B40)))*2</f>
        <v>#REF!</v>
      </c>
      <c r="I40" s="34" t="e">
        <f>(IF(COUNTIF(星期四78节!#REF!,B40)&gt;=2,1,COUNTIF(星期四78节!#REF!,B40))+IF(COUNTIF(星期四78节!#REF!,B40)&gt;=2,1,COUNTIF(星期四78节!#REF!,B40))+IF(COUNTIF(星期四78节!#REF!,B40)&gt;=2,1,COUNTIF(星期四78节!#REF!,B40))+IF(COUNTIF(星期四78节!#REF!,B40)&gt;=2,1,COUNTIF(星期四78节!#REF!,B40)))*2</f>
        <v>#REF!</v>
      </c>
      <c r="J40" s="34" t="e">
        <f>(IF(COUNTIF(星期四78节!#REF!,B40)&gt;=2,1,COUNTIF(星期四78节!#REF!,B40))+IF(COUNTIF(星期四78节!#REF!,B40)&gt;=2,1,COUNTIF(星期四78节!#REF!,B40))+IF(COUNTIF(星期四78节!#REF!,B40)&gt;=2,1,COUNTIF(星期四78节!#REF!,B40))+IF(COUNTIF(星期四78节!#REF!,B40)&gt;=2,1,COUNTIF(星期四78节!#REF!,B40)))*2</f>
        <v>#REF!</v>
      </c>
      <c r="K40" s="34" t="e">
        <f>(IF(COUNTIF(星期四78节!#REF!,B40)&gt;=2,1,COUNTIF(星期四78节!#REF!,B40))+IF(COUNTIF(星期四78节!#REF!,B40)&gt;=2,1,COUNTIF(星期四78节!#REF!,B40)))*2+(IF(COUNTIF(星期四78节!#REF!,B40)&gt;=2,1,COUNTIF(星期四78节!#REF!,B40))+IF(COUNTIF(星期四78节!#REF!,B40)&gt;=2,1,COUNTIF(星期四78节!#REF!,B40)))*2</f>
        <v>#REF!</v>
      </c>
      <c r="L40" s="34" t="e">
        <f>(IF(COUNTIF(星期四78节!#REF!,B40)&gt;=2,1,COUNTIF(星期四78节!#REF!,B40))+IF(COUNTIF(星期四78节!#REF!,B40)&gt;=2,1,COUNTIF(星期四78节!#REF!,B40))+IF(COUNTIF(星期四78节!#REF!,B40)&gt;=2,1,COUNTIF(星期四78节!#REF!,B40))+IF(COUNTIF(星期四78节!#REF!,B40)&gt;=2,1,COUNTIF(星期四78节!#REF!,B40)))*2</f>
        <v>#REF!</v>
      </c>
      <c r="M40" s="34" t="e">
        <f>(IF(COUNTIF(星期四78节!#REF!,B40)&gt;=2,1,COUNTIF(星期四78节!#REF!,B40))+IF(COUNTIF(星期四78节!#REF!,B40)&gt;=2,1,COUNTIF(星期四78节!#REF!,B40))+IF(COUNTIF(星期四78节!#REF!,B40)&gt;=2,1,COUNTIF(星期四78节!#REF!,B40))+IF(COUNTIF(星期四78节!#REF!,B40)&gt;=2,1,COUNTIF(星期四78节!#REF!,B40)))*2</f>
        <v>#REF!</v>
      </c>
      <c r="N40" s="34" t="e">
        <f t="shared" si="2"/>
        <v>#REF!</v>
      </c>
    </row>
    <row r="41" ht="20.1" customHeight="1" spans="1:14">
      <c r="A41" s="31">
        <v>42</v>
      </c>
      <c r="B41" s="35" t="s">
        <v>809</v>
      </c>
      <c r="C41" s="33" t="str">
        <f>VLOOKUP(B41,教师基础数据!$B$2:$G4527,3,FALSE)</f>
        <v>环生系</v>
      </c>
      <c r="D41" s="33" t="str">
        <f>VLOOKUP(B41,教师基础数据!$B$2:$G636,4,FALSE)</f>
        <v>兼职</v>
      </c>
      <c r="E41" s="33" t="str">
        <f>VLOOKUP(B41,教师基础数据!$B$2:$G4669,5,FALSE)</f>
        <v>园林教研室</v>
      </c>
      <c r="F41" s="31">
        <f t="shared" si="1"/>
        <v>7</v>
      </c>
      <c r="G41" s="34" t="e">
        <f>(IF(COUNTIF(星期四78节!#REF!,B41)&gt;=2,1,COUNTIF(星期四78节!#REF!,B41))+IF(COUNTIF(星期四78节!#REF!,B41)&gt;=2,1,COUNTIF(星期四78节!#REF!,B41))+IF(COUNTIF(星期四78节!#REF!,B41)&gt;=2,1,COUNTIF(星期四78节!#REF!,B41))+IF(COUNTIF(星期四78节!#REF!,B41)&gt;=2,1,COUNTIF(星期四78节!#REF!,B41)))*2</f>
        <v>#REF!</v>
      </c>
      <c r="H41" s="34" t="e">
        <f>(IF(COUNTIF(星期四78节!#REF!,B41)&gt;=2,1,COUNTIF(星期四78节!#REF!,B41))+IF(COUNTIF(星期四78节!#REF!,B41)&gt;=2,1,COUNTIF(星期四78节!#REF!,B41))+IF(COUNTIF(星期四78节!#REF!,B41)&gt;=2,1,COUNTIF(星期四78节!#REF!,B41))+IF(COUNTIF(星期四78节!#REF!,B41)&gt;=2,1,COUNTIF(星期四78节!#REF!,B41)))*2</f>
        <v>#REF!</v>
      </c>
      <c r="I41" s="34" t="e">
        <f>(IF(COUNTIF(星期四78节!#REF!,B41)&gt;=2,1,COUNTIF(星期四78节!#REF!,B41))+IF(COUNTIF(星期四78节!#REF!,B41)&gt;=2,1,COUNTIF(星期四78节!#REF!,B41))+IF(COUNTIF(星期四78节!#REF!,B41)&gt;=2,1,COUNTIF(星期四78节!#REF!,B41))+IF(COUNTIF(星期四78节!#REF!,B41)&gt;=2,1,COUNTIF(星期四78节!#REF!,B41)))*2</f>
        <v>#REF!</v>
      </c>
      <c r="J41" s="34" t="e">
        <f>(IF(COUNTIF(星期四78节!#REF!,B41)&gt;=2,1,COUNTIF(星期四78节!#REF!,B41))+IF(COUNTIF(星期四78节!#REF!,B41)&gt;=2,1,COUNTIF(星期四78节!#REF!,B41))+IF(COUNTIF(星期四78节!#REF!,B41)&gt;=2,1,COUNTIF(星期四78节!#REF!,B41))+IF(COUNTIF(星期四78节!#REF!,B41)&gt;=2,1,COUNTIF(星期四78节!#REF!,B41)))*2</f>
        <v>#REF!</v>
      </c>
      <c r="K41" s="34" t="e">
        <f>(IF(COUNTIF(星期四78节!#REF!,B41)&gt;=2,1,COUNTIF(星期四78节!#REF!,B41))+IF(COUNTIF(星期四78节!#REF!,B41)&gt;=2,1,COUNTIF(星期四78节!#REF!,B41)))*2+(IF(COUNTIF(星期四78节!#REF!,B41)&gt;=2,1,COUNTIF(星期四78节!#REF!,B41))+IF(COUNTIF(星期四78节!#REF!,B41)&gt;=2,1,COUNTIF(星期四78节!#REF!,B41)))*2</f>
        <v>#REF!</v>
      </c>
      <c r="L41" s="34" t="e">
        <f>(IF(COUNTIF(星期四78节!#REF!,B41)&gt;=2,1,COUNTIF(星期四78节!#REF!,B41))+IF(COUNTIF(星期四78节!#REF!,B41)&gt;=2,1,COUNTIF(星期四78节!#REF!,B41))+IF(COUNTIF(星期四78节!#REF!,B41)&gt;=2,1,COUNTIF(星期四78节!#REF!,B41))+IF(COUNTIF(星期四78节!#REF!,B41)&gt;=2,1,COUNTIF(星期四78节!#REF!,B41)))*2</f>
        <v>#REF!</v>
      </c>
      <c r="M41" s="34" t="e">
        <f>(IF(COUNTIF(星期四78节!#REF!,B41)&gt;=2,1,COUNTIF(星期四78节!#REF!,B41))+IF(COUNTIF(星期四78节!#REF!,B41)&gt;=2,1,COUNTIF(星期四78节!#REF!,B41))+IF(COUNTIF(星期四78节!#REF!,B41)&gt;=2,1,COUNTIF(星期四78节!#REF!,B41))+IF(COUNTIF(星期四78节!#REF!,B41)&gt;=2,1,COUNTIF(星期四78节!#REF!,B41)))*2</f>
        <v>#REF!</v>
      </c>
      <c r="N41" s="34" t="e">
        <f t="shared" si="2"/>
        <v>#REF!</v>
      </c>
    </row>
    <row r="42" ht="20.1" customHeight="1" spans="1:14">
      <c r="A42" s="31">
        <v>43</v>
      </c>
      <c r="B42" s="35" t="s">
        <v>810</v>
      </c>
      <c r="C42" s="33" t="str">
        <f>VLOOKUP(B42,教师基础数据!$B$2:$G4693,3,FALSE)</f>
        <v>环生系</v>
      </c>
      <c r="D42" s="33" t="str">
        <f>VLOOKUP(B42,教师基础数据!$B$2:$G663,4,FALSE)</f>
        <v>专职</v>
      </c>
      <c r="E42" s="33" t="str">
        <f>VLOOKUP(B42,教师基础数据!$B$2:$G4696,5,FALSE)</f>
        <v>园林教研室</v>
      </c>
      <c r="F42" s="31">
        <f t="shared" si="1"/>
        <v>7</v>
      </c>
      <c r="G42" s="34" t="e">
        <f>(IF(COUNTIF(星期四78节!#REF!,B42)&gt;=2,1,COUNTIF(星期四78节!#REF!,B42))+IF(COUNTIF(星期四78节!#REF!,B42)&gt;=2,1,COUNTIF(星期四78节!#REF!,B42))+IF(COUNTIF(星期四78节!#REF!,B42)&gt;=2,1,COUNTIF(星期四78节!#REF!,B42))+IF(COUNTIF(星期四78节!#REF!,B42)&gt;=2,1,COUNTIF(星期四78节!#REF!,B42)))*2</f>
        <v>#REF!</v>
      </c>
      <c r="H42" s="34" t="e">
        <f>(IF(COUNTIF(星期四78节!#REF!,B42)&gt;=2,1,COUNTIF(星期四78节!#REF!,B42))+IF(COUNTIF(星期四78节!#REF!,B42)&gt;=2,1,COUNTIF(星期四78节!#REF!,B42))+IF(COUNTIF(星期四78节!#REF!,B42)&gt;=2,1,COUNTIF(星期四78节!#REF!,B42))+IF(COUNTIF(星期四78节!#REF!,B42)&gt;=2,1,COUNTIF(星期四78节!#REF!,B42)))*2</f>
        <v>#REF!</v>
      </c>
      <c r="I42" s="34" t="e">
        <f>(IF(COUNTIF(星期四78节!#REF!,B42)&gt;=2,1,COUNTIF(星期四78节!#REF!,B42))+IF(COUNTIF(星期四78节!#REF!,B42)&gt;=2,1,COUNTIF(星期四78节!#REF!,B42))+IF(COUNTIF(星期四78节!#REF!,B42)&gt;=2,1,COUNTIF(星期四78节!#REF!,B42))+IF(COUNTIF(星期四78节!#REF!,B42)&gt;=2,1,COUNTIF(星期四78节!#REF!,B42)))*2</f>
        <v>#REF!</v>
      </c>
      <c r="J42" s="34" t="e">
        <f>(IF(COUNTIF(星期四78节!#REF!,B42)&gt;=2,1,COUNTIF(星期四78节!#REF!,B42))+IF(COUNTIF(星期四78节!#REF!,B42)&gt;=2,1,COUNTIF(星期四78节!#REF!,B42))+IF(COUNTIF(星期四78节!#REF!,B42)&gt;=2,1,COUNTIF(星期四78节!#REF!,B42))+IF(COUNTIF(星期四78节!#REF!,B42)&gt;=2,1,COUNTIF(星期四78节!#REF!,B42)))*2</f>
        <v>#REF!</v>
      </c>
      <c r="K42" s="34" t="e">
        <f>(IF(COUNTIF(星期四78节!#REF!,B42)&gt;=2,1,COUNTIF(星期四78节!#REF!,B42))+IF(COUNTIF(星期四78节!#REF!,B42)&gt;=2,1,COUNTIF(星期四78节!#REF!,B42)))*2+(IF(COUNTIF(星期四78节!#REF!,B42)&gt;=2,1,COUNTIF(星期四78节!#REF!,B42))+IF(COUNTIF(星期四78节!#REF!,B42)&gt;=2,1,COUNTIF(星期四78节!#REF!,B42)))*2</f>
        <v>#REF!</v>
      </c>
      <c r="L42" s="34" t="e">
        <f>(IF(COUNTIF(星期四78节!#REF!,B42)&gt;=2,1,COUNTIF(星期四78节!#REF!,B42))+IF(COUNTIF(星期四78节!#REF!,B42)&gt;=2,1,COUNTIF(星期四78节!#REF!,B42))+IF(COUNTIF(星期四78节!#REF!,B42)&gt;=2,1,COUNTIF(星期四78节!#REF!,B42))+IF(COUNTIF(星期四78节!#REF!,B42)&gt;=2,1,COUNTIF(星期四78节!#REF!,B42)))*2</f>
        <v>#REF!</v>
      </c>
      <c r="M42" s="34" t="e">
        <f>(IF(COUNTIF(星期四78节!#REF!,B42)&gt;=2,1,COUNTIF(星期四78节!#REF!,B42))+IF(COUNTIF(星期四78节!#REF!,B42)&gt;=2,1,COUNTIF(星期四78节!#REF!,B42))+IF(COUNTIF(星期四78节!#REF!,B42)&gt;=2,1,COUNTIF(星期四78节!#REF!,B42))+IF(COUNTIF(星期四78节!#REF!,B42)&gt;=2,1,COUNTIF(星期四78节!#REF!,B42)))*2</f>
        <v>#REF!</v>
      </c>
      <c r="N42" s="34" t="e">
        <f t="shared" si="2"/>
        <v>#REF!</v>
      </c>
    </row>
    <row r="43" ht="20.1" customHeight="1" spans="1:14">
      <c r="A43" s="31">
        <v>44</v>
      </c>
      <c r="B43" s="32" t="s">
        <v>811</v>
      </c>
      <c r="C43" s="33" t="str">
        <f>VLOOKUP(B43,教师基础数据!$B$2:$G4700,3,FALSE)</f>
        <v>环生系</v>
      </c>
      <c r="D43" s="33" t="str">
        <f>VLOOKUP(B43,教师基础数据!$B$2:$G699,4,FALSE)</f>
        <v>专职</v>
      </c>
      <c r="E43" s="33" t="str">
        <f>VLOOKUP(B43,教师基础数据!$B$2:$G4733,5,FALSE)</f>
        <v>园林教研室</v>
      </c>
      <c r="F43" s="31">
        <f t="shared" si="1"/>
        <v>7</v>
      </c>
      <c r="G43" s="34" t="e">
        <f>(IF(COUNTIF(星期四78节!#REF!,B43)&gt;=2,1,COUNTIF(星期四78节!#REF!,B43))+IF(COUNTIF(星期四78节!#REF!,B43)&gt;=2,1,COUNTIF(星期四78节!#REF!,B43))+IF(COUNTIF(星期四78节!#REF!,B43)&gt;=2,1,COUNTIF(星期四78节!#REF!,B43))+IF(COUNTIF(星期四78节!#REF!,B43)&gt;=2,1,COUNTIF(星期四78节!#REF!,B43)))*2</f>
        <v>#REF!</v>
      </c>
      <c r="H43" s="34" t="e">
        <f>(IF(COUNTIF(星期四78节!#REF!,B43)&gt;=2,1,COUNTIF(星期四78节!#REF!,B43))+IF(COUNTIF(星期四78节!#REF!,B43)&gt;=2,1,COUNTIF(星期四78节!#REF!,B43))+IF(COUNTIF(星期四78节!#REF!,B43)&gt;=2,1,COUNTIF(星期四78节!#REF!,B43))+IF(COUNTIF(星期四78节!#REF!,B43)&gt;=2,1,COUNTIF(星期四78节!#REF!,B43)))*2</f>
        <v>#REF!</v>
      </c>
      <c r="I43" s="34" t="e">
        <f>(IF(COUNTIF(星期四78节!#REF!,B43)&gt;=2,1,COUNTIF(星期四78节!#REF!,B43))+IF(COUNTIF(星期四78节!#REF!,B43)&gt;=2,1,COUNTIF(星期四78节!#REF!,B43))+IF(COUNTIF(星期四78节!#REF!,B43)&gt;=2,1,COUNTIF(星期四78节!#REF!,B43))+IF(COUNTIF(星期四78节!#REF!,B43)&gt;=2,1,COUNTIF(星期四78节!#REF!,B43)))*2</f>
        <v>#REF!</v>
      </c>
      <c r="J43" s="34" t="e">
        <f>(IF(COUNTIF(星期四78节!#REF!,B43)&gt;=2,1,COUNTIF(星期四78节!#REF!,B43))+IF(COUNTIF(星期四78节!#REF!,B43)&gt;=2,1,COUNTIF(星期四78节!#REF!,B43))+IF(COUNTIF(星期四78节!#REF!,B43)&gt;=2,1,COUNTIF(星期四78节!#REF!,B43))+IF(COUNTIF(星期四78节!#REF!,B43)&gt;=2,1,COUNTIF(星期四78节!#REF!,B43)))*2</f>
        <v>#REF!</v>
      </c>
      <c r="K43" s="34" t="e">
        <f>(IF(COUNTIF(星期四78节!#REF!,B43)&gt;=2,1,COUNTIF(星期四78节!#REF!,B43))+IF(COUNTIF(星期四78节!#REF!,B43)&gt;=2,1,COUNTIF(星期四78节!#REF!,B43)))*2+(IF(COUNTIF(星期四78节!#REF!,B43)&gt;=2,1,COUNTIF(星期四78节!#REF!,B43))+IF(COUNTIF(星期四78节!#REF!,B43)&gt;=2,1,COUNTIF(星期四78节!#REF!,B43)))*2</f>
        <v>#REF!</v>
      </c>
      <c r="L43" s="34" t="e">
        <f>(IF(COUNTIF(星期四78节!#REF!,B43)&gt;=2,1,COUNTIF(星期四78节!#REF!,B43))+IF(COUNTIF(星期四78节!#REF!,B43)&gt;=2,1,COUNTIF(星期四78节!#REF!,B43))+IF(COUNTIF(星期四78节!#REF!,B43)&gt;=2,1,COUNTIF(星期四78节!#REF!,B43))+IF(COUNTIF(星期四78节!#REF!,B43)&gt;=2,1,COUNTIF(星期四78节!#REF!,B43)))*2</f>
        <v>#REF!</v>
      </c>
      <c r="M43" s="34" t="e">
        <f>(IF(COUNTIF(星期四78节!#REF!,B43)&gt;=2,1,COUNTIF(星期四78节!#REF!,B43))+IF(COUNTIF(星期四78节!#REF!,B43)&gt;=2,1,COUNTIF(星期四78节!#REF!,B43))+IF(COUNTIF(星期四78节!#REF!,B43)&gt;=2,1,COUNTIF(星期四78节!#REF!,B43))+IF(COUNTIF(星期四78节!#REF!,B43)&gt;=2,1,COUNTIF(星期四78节!#REF!,B43)))*2</f>
        <v>#REF!</v>
      </c>
      <c r="N43" s="34" t="e">
        <f t="shared" si="2"/>
        <v>#REF!</v>
      </c>
    </row>
    <row r="44" ht="20.1" customHeight="1" spans="1:14">
      <c r="A44" s="31">
        <v>45</v>
      </c>
      <c r="B44" s="35" t="s">
        <v>812</v>
      </c>
      <c r="C44" s="33" t="str">
        <f>VLOOKUP(B44,教师基础数据!$B$2:$G4535,3,FALSE)</f>
        <v>环生系</v>
      </c>
      <c r="D44" s="33" t="str">
        <f>VLOOKUP(B44,教师基础数据!$B$2:$G551,4,FALSE)</f>
        <v>专职</v>
      </c>
      <c r="E44" s="33" t="str">
        <f>VLOOKUP(B44,教师基础数据!$B$2:$G4584,5,FALSE)</f>
        <v>园林教研室</v>
      </c>
      <c r="F44" s="31">
        <f t="shared" si="1"/>
        <v>7</v>
      </c>
      <c r="G44" s="34" t="e">
        <f>(IF(COUNTIF(星期四78节!#REF!,B44)&gt;=2,1,COUNTIF(星期四78节!#REF!,B44))+IF(COUNTIF(星期四78节!#REF!,B44)&gt;=2,1,COUNTIF(星期四78节!#REF!,B44))+IF(COUNTIF(星期四78节!#REF!,B44)&gt;=2,1,COUNTIF(星期四78节!#REF!,B44))+IF(COUNTIF(星期四78节!#REF!,B44)&gt;=2,1,COUNTIF(星期四78节!#REF!,B44)))*2</f>
        <v>#REF!</v>
      </c>
      <c r="H44" s="34" t="e">
        <f>(IF(COUNTIF(星期四78节!#REF!,B44)&gt;=2,1,COUNTIF(星期四78节!#REF!,B44))+IF(COUNTIF(星期四78节!#REF!,B44)&gt;=2,1,COUNTIF(星期四78节!#REF!,B44))+IF(COUNTIF(星期四78节!#REF!,B44)&gt;=2,1,COUNTIF(星期四78节!#REF!,B44))+IF(COUNTIF(星期四78节!#REF!,B44)&gt;=2,1,COUNTIF(星期四78节!#REF!,B44)))*2</f>
        <v>#REF!</v>
      </c>
      <c r="I44" s="34" t="e">
        <f>(IF(COUNTIF(星期四78节!#REF!,B44)&gt;=2,1,COUNTIF(星期四78节!#REF!,B44))+IF(COUNTIF(星期四78节!#REF!,B44)&gt;=2,1,COUNTIF(星期四78节!#REF!,B44))+IF(COUNTIF(星期四78节!#REF!,B44)&gt;=2,1,COUNTIF(星期四78节!#REF!,B44))+IF(COUNTIF(星期四78节!#REF!,B44)&gt;=2,1,COUNTIF(星期四78节!#REF!,B44)))*2</f>
        <v>#REF!</v>
      </c>
      <c r="J44" s="34" t="e">
        <f>(IF(COUNTIF(星期四78节!#REF!,B44)&gt;=2,1,COUNTIF(星期四78节!#REF!,B44))+IF(COUNTIF(星期四78节!#REF!,B44)&gt;=2,1,COUNTIF(星期四78节!#REF!,B44))+IF(COUNTIF(星期四78节!#REF!,B44)&gt;=2,1,COUNTIF(星期四78节!#REF!,B44))+IF(COUNTIF(星期四78节!#REF!,B44)&gt;=2,1,COUNTIF(星期四78节!#REF!,B44)))*2</f>
        <v>#REF!</v>
      </c>
      <c r="K44" s="34" t="e">
        <f>(IF(COUNTIF(星期四78节!#REF!,B44)&gt;=2,1,COUNTIF(星期四78节!#REF!,B44))+IF(COUNTIF(星期四78节!#REF!,B44)&gt;=2,1,COUNTIF(星期四78节!#REF!,B44)))*2+(IF(COUNTIF(星期四78节!#REF!,B44)&gt;=2,1,COUNTIF(星期四78节!#REF!,B44))+IF(COUNTIF(星期四78节!#REF!,B44)&gt;=2,1,COUNTIF(星期四78节!#REF!,B44)))*2</f>
        <v>#REF!</v>
      </c>
      <c r="L44" s="34" t="e">
        <f>(IF(COUNTIF(星期四78节!#REF!,B44)&gt;=2,1,COUNTIF(星期四78节!#REF!,B44))+IF(COUNTIF(星期四78节!#REF!,B44)&gt;=2,1,COUNTIF(星期四78节!#REF!,B44))+IF(COUNTIF(星期四78节!#REF!,B44)&gt;=2,1,COUNTIF(星期四78节!#REF!,B44))+IF(COUNTIF(星期四78节!#REF!,B44)&gt;=2,1,COUNTIF(星期四78节!#REF!,B44)))*2</f>
        <v>#REF!</v>
      </c>
      <c r="M44" s="34" t="e">
        <f>(IF(COUNTIF(星期四78节!#REF!,B44)&gt;=2,1,COUNTIF(星期四78节!#REF!,B44))+IF(COUNTIF(星期四78节!#REF!,B44)&gt;=2,1,COUNTIF(星期四78节!#REF!,B44))+IF(COUNTIF(星期四78节!#REF!,B44)&gt;=2,1,COUNTIF(星期四78节!#REF!,B44))+IF(COUNTIF(星期四78节!#REF!,B44)&gt;=2,1,COUNTIF(星期四78节!#REF!,B44)))*2</f>
        <v>#REF!</v>
      </c>
      <c r="N44" s="34" t="e">
        <f t="shared" si="2"/>
        <v>#REF!</v>
      </c>
    </row>
    <row r="45" ht="20.1" customHeight="1" spans="1:14">
      <c r="A45" s="31">
        <v>46</v>
      </c>
      <c r="B45" s="35" t="s">
        <v>813</v>
      </c>
      <c r="C45" s="33" t="str">
        <f>VLOOKUP(B45,教师基础数据!$B$2:$G4755,3,FALSE)</f>
        <v>环生系</v>
      </c>
      <c r="D45" s="33" t="str">
        <f>VLOOKUP(B45,教师基础数据!$B$2:$G570,4,FALSE)</f>
        <v>专职</v>
      </c>
      <c r="E45" s="33" t="str">
        <f>VLOOKUP(B45,教师基础数据!$B$2:$G4603,5,FALSE)</f>
        <v>园林教研室</v>
      </c>
      <c r="F45" s="31">
        <f t="shared" si="1"/>
        <v>7</v>
      </c>
      <c r="G45" s="34" t="e">
        <f>(IF(COUNTIF(星期四78节!#REF!,B45)&gt;=2,1,COUNTIF(星期四78节!#REF!,B45))+IF(COUNTIF(星期四78节!#REF!,B45)&gt;=2,1,COUNTIF(星期四78节!#REF!,B45))+IF(COUNTIF(星期四78节!#REF!,B45)&gt;=2,1,COUNTIF(星期四78节!#REF!,B45))+IF(COUNTIF(星期四78节!#REF!,B45)&gt;=2,1,COUNTIF(星期四78节!#REF!,B45)))*2</f>
        <v>#REF!</v>
      </c>
      <c r="H45" s="34" t="e">
        <f>(IF(COUNTIF(星期四78节!#REF!,B45)&gt;=2,1,COUNTIF(星期四78节!#REF!,B45))+IF(COUNTIF(星期四78节!#REF!,B45)&gt;=2,1,COUNTIF(星期四78节!#REF!,B45))+IF(COUNTIF(星期四78节!#REF!,B45)&gt;=2,1,COUNTIF(星期四78节!#REF!,B45))+IF(COUNTIF(星期四78节!#REF!,B45)&gt;=2,1,COUNTIF(星期四78节!#REF!,B45)))*2</f>
        <v>#REF!</v>
      </c>
      <c r="I45" s="34" t="e">
        <f>(IF(COUNTIF(星期四78节!#REF!,B45)&gt;=2,1,COUNTIF(星期四78节!#REF!,B45))+IF(COUNTIF(星期四78节!#REF!,B45)&gt;=2,1,COUNTIF(星期四78节!#REF!,B45))+IF(COUNTIF(星期四78节!#REF!,B45)&gt;=2,1,COUNTIF(星期四78节!#REF!,B45))+IF(COUNTIF(星期四78节!#REF!,B45)&gt;=2,1,COUNTIF(星期四78节!#REF!,B45)))*2</f>
        <v>#REF!</v>
      </c>
      <c r="J45" s="34" t="e">
        <f>(IF(COUNTIF(星期四78节!#REF!,B45)&gt;=2,1,COUNTIF(星期四78节!#REF!,B45))+IF(COUNTIF(星期四78节!#REF!,B45)&gt;=2,1,COUNTIF(星期四78节!#REF!,B45))+IF(COUNTIF(星期四78节!#REF!,B45)&gt;=2,1,COUNTIF(星期四78节!#REF!,B45))+IF(COUNTIF(星期四78节!#REF!,B45)&gt;=2,1,COUNTIF(星期四78节!#REF!,B45)))*2</f>
        <v>#REF!</v>
      </c>
      <c r="K45" s="34" t="e">
        <f>(IF(COUNTIF(星期四78节!#REF!,B45)&gt;=2,1,COUNTIF(星期四78节!#REF!,B45))+IF(COUNTIF(星期四78节!#REF!,B45)&gt;=2,1,COUNTIF(星期四78节!#REF!,B45)))*2+(IF(COUNTIF(星期四78节!#REF!,B45)&gt;=2,1,COUNTIF(星期四78节!#REF!,B45))+IF(COUNTIF(星期四78节!#REF!,B45)&gt;=2,1,COUNTIF(星期四78节!#REF!,B45)))*2</f>
        <v>#REF!</v>
      </c>
      <c r="L45" s="34" t="e">
        <f>(IF(COUNTIF(星期四78节!#REF!,B45)&gt;=2,1,COUNTIF(星期四78节!#REF!,B45))+IF(COUNTIF(星期四78节!#REF!,B45)&gt;=2,1,COUNTIF(星期四78节!#REF!,B45))+IF(COUNTIF(星期四78节!#REF!,B45)&gt;=2,1,COUNTIF(星期四78节!#REF!,B45))+IF(COUNTIF(星期四78节!#REF!,B45)&gt;=2,1,COUNTIF(星期四78节!#REF!,B45)))*2</f>
        <v>#REF!</v>
      </c>
      <c r="M45" s="34" t="e">
        <f>(IF(COUNTIF(星期四78节!#REF!,B45)&gt;=2,1,COUNTIF(星期四78节!#REF!,B45))+IF(COUNTIF(星期四78节!#REF!,B45)&gt;=2,1,COUNTIF(星期四78节!#REF!,B45))+IF(COUNTIF(星期四78节!#REF!,B45)&gt;=2,1,COUNTIF(星期四78节!#REF!,B45))+IF(COUNTIF(星期四78节!#REF!,B45)&gt;=2,1,COUNTIF(星期四78节!#REF!,B45)))*2</f>
        <v>#REF!</v>
      </c>
      <c r="N45" s="34" t="e">
        <f t="shared" si="2"/>
        <v>#REF!</v>
      </c>
    </row>
    <row r="46" ht="20.1" customHeight="1" spans="1:14">
      <c r="A46" s="31">
        <v>47</v>
      </c>
      <c r="B46" s="32" t="s">
        <v>814</v>
      </c>
      <c r="C46" s="33" t="str">
        <f>VLOOKUP(B46,教师基础数据!$B$2:$G4589,3,FALSE)</f>
        <v>环生系</v>
      </c>
      <c r="D46" s="33" t="str">
        <f>VLOOKUP(B46,教师基础数据!$B$2:$G633,4,FALSE)</f>
        <v>专职</v>
      </c>
      <c r="E46" s="33" t="str">
        <f>VLOOKUP(B46,教师基础数据!$B$2:$G4666,5,FALSE)</f>
        <v>园林教研室</v>
      </c>
      <c r="F46" s="31">
        <f t="shared" si="1"/>
        <v>7</v>
      </c>
      <c r="G46" s="34" t="e">
        <f>(IF(COUNTIF(星期四78节!#REF!,B46)&gt;=2,1,COUNTIF(星期四78节!#REF!,B46))+IF(COUNTIF(星期四78节!#REF!,B46)&gt;=2,1,COUNTIF(星期四78节!#REF!,B46))+IF(COUNTIF(星期四78节!#REF!,B46)&gt;=2,1,COUNTIF(星期四78节!#REF!,B46))+IF(COUNTIF(星期四78节!#REF!,B46)&gt;=2,1,COUNTIF(星期四78节!#REF!,B46)))*2</f>
        <v>#REF!</v>
      </c>
      <c r="H46" s="34" t="e">
        <f>(IF(COUNTIF(星期四78节!#REF!,B46)&gt;=2,1,COUNTIF(星期四78节!#REF!,B46))+IF(COUNTIF(星期四78节!#REF!,B46)&gt;=2,1,COUNTIF(星期四78节!#REF!,B46))+IF(COUNTIF(星期四78节!#REF!,B46)&gt;=2,1,COUNTIF(星期四78节!#REF!,B46))+IF(COUNTIF(星期四78节!#REF!,B46)&gt;=2,1,COUNTIF(星期四78节!#REF!,B46)))*2</f>
        <v>#REF!</v>
      </c>
      <c r="I46" s="34" t="e">
        <f>(IF(COUNTIF(星期四78节!#REF!,B46)&gt;=2,1,COUNTIF(星期四78节!#REF!,B46))+IF(COUNTIF(星期四78节!#REF!,B46)&gt;=2,1,COUNTIF(星期四78节!#REF!,B46))+IF(COUNTIF(星期四78节!#REF!,B46)&gt;=2,1,COUNTIF(星期四78节!#REF!,B46))+IF(COUNTIF(星期四78节!#REF!,B46)&gt;=2,1,COUNTIF(星期四78节!#REF!,B46)))*2</f>
        <v>#REF!</v>
      </c>
      <c r="J46" s="34" t="e">
        <f>(IF(COUNTIF(星期四78节!#REF!,B46)&gt;=2,1,COUNTIF(星期四78节!#REF!,B46))+IF(COUNTIF(星期四78节!#REF!,B46)&gt;=2,1,COUNTIF(星期四78节!#REF!,B46))+IF(COUNTIF(星期四78节!#REF!,B46)&gt;=2,1,COUNTIF(星期四78节!#REF!,B46))+IF(COUNTIF(星期四78节!#REF!,B46)&gt;=2,1,COUNTIF(星期四78节!#REF!,B46)))*2</f>
        <v>#REF!</v>
      </c>
      <c r="K46" s="34" t="e">
        <f>(IF(COUNTIF(星期四78节!#REF!,B46)&gt;=2,1,COUNTIF(星期四78节!#REF!,B46))+IF(COUNTIF(星期四78节!#REF!,B46)&gt;=2,1,COUNTIF(星期四78节!#REF!,B46)))*2+(IF(COUNTIF(星期四78节!#REF!,B46)&gt;=2,1,COUNTIF(星期四78节!#REF!,B46))+IF(COUNTIF(星期四78节!#REF!,B46)&gt;=2,1,COUNTIF(星期四78节!#REF!,B46)))*2</f>
        <v>#REF!</v>
      </c>
      <c r="L46" s="34" t="e">
        <f>(IF(COUNTIF(星期四78节!#REF!,B46)&gt;=2,1,COUNTIF(星期四78节!#REF!,B46))+IF(COUNTIF(星期四78节!#REF!,B46)&gt;=2,1,COUNTIF(星期四78节!#REF!,B46))+IF(COUNTIF(星期四78节!#REF!,B46)&gt;=2,1,COUNTIF(星期四78节!#REF!,B46))+IF(COUNTIF(星期四78节!#REF!,B46)&gt;=2,1,COUNTIF(星期四78节!#REF!,B46)))*2</f>
        <v>#REF!</v>
      </c>
      <c r="M46" s="34" t="e">
        <f>(IF(COUNTIF(星期四78节!#REF!,B46)&gt;=2,1,COUNTIF(星期四78节!#REF!,B46))+IF(COUNTIF(星期四78节!#REF!,B46)&gt;=2,1,COUNTIF(星期四78节!#REF!,B46))+IF(COUNTIF(星期四78节!#REF!,B46)&gt;=2,1,COUNTIF(星期四78节!#REF!,B46))+IF(COUNTIF(星期四78节!#REF!,B46)&gt;=2,1,COUNTIF(星期四78节!#REF!,B46)))*2</f>
        <v>#REF!</v>
      </c>
      <c r="N46" s="34" t="e">
        <f t="shared" si="2"/>
        <v>#REF!</v>
      </c>
    </row>
    <row r="47" ht="20.1" customHeight="1" spans="1:14">
      <c r="A47" s="31">
        <v>48</v>
      </c>
      <c r="B47" s="35" t="s">
        <v>815</v>
      </c>
      <c r="C47" s="33" t="str">
        <f>VLOOKUP(B47,教师基础数据!$B$2:$G4523,3,FALSE)</f>
        <v>环生系</v>
      </c>
      <c r="D47" s="33" t="str">
        <f>VLOOKUP(B47,教师基础数据!$B$2:$G449,4,FALSE)</f>
        <v>专职</v>
      </c>
      <c r="E47" s="33" t="str">
        <f>VLOOKUP(B47,教师基础数据!$B$2:$G4484,5,FALSE)</f>
        <v>园林教研室</v>
      </c>
      <c r="F47" s="31">
        <f t="shared" si="1"/>
        <v>7</v>
      </c>
      <c r="G47" s="34" t="e">
        <f>(IF(COUNTIF(星期四78节!#REF!,B47)&gt;=2,1,COUNTIF(星期四78节!#REF!,B47))+IF(COUNTIF(星期四78节!#REF!,B47)&gt;=2,1,COUNTIF(星期四78节!#REF!,B47))+IF(COUNTIF(星期四78节!#REF!,B47)&gt;=2,1,COUNTIF(星期四78节!#REF!,B47))+IF(COUNTIF(星期四78节!#REF!,B47)&gt;=2,1,COUNTIF(星期四78节!#REF!,B47)))*2</f>
        <v>#REF!</v>
      </c>
      <c r="H47" s="34" t="e">
        <f>(IF(COUNTIF(星期四78节!#REF!,B47)&gt;=2,1,COUNTIF(星期四78节!#REF!,B47))+IF(COUNTIF(星期四78节!#REF!,B47)&gt;=2,1,COUNTIF(星期四78节!#REF!,B47))+IF(COUNTIF(星期四78节!#REF!,B47)&gt;=2,1,COUNTIF(星期四78节!#REF!,B47))+IF(COUNTIF(星期四78节!#REF!,B47)&gt;=2,1,COUNTIF(星期四78节!#REF!,B47)))*2</f>
        <v>#REF!</v>
      </c>
      <c r="I47" s="34" t="e">
        <f>(IF(COUNTIF(星期四78节!#REF!,B47)&gt;=2,1,COUNTIF(星期四78节!#REF!,B47))+IF(COUNTIF(星期四78节!#REF!,B47)&gt;=2,1,COUNTIF(星期四78节!#REF!,B47))+IF(COUNTIF(星期四78节!#REF!,B47)&gt;=2,1,COUNTIF(星期四78节!#REF!,B47))+IF(COUNTIF(星期四78节!#REF!,B47)&gt;=2,1,COUNTIF(星期四78节!#REF!,B47)))*2</f>
        <v>#REF!</v>
      </c>
      <c r="J47" s="34" t="e">
        <f>(IF(COUNTIF(星期四78节!#REF!,B47)&gt;=2,1,COUNTIF(星期四78节!#REF!,B47))+IF(COUNTIF(星期四78节!#REF!,B47)&gt;=2,1,COUNTIF(星期四78节!#REF!,B47))+IF(COUNTIF(星期四78节!#REF!,B47)&gt;=2,1,COUNTIF(星期四78节!#REF!,B47))+IF(COUNTIF(星期四78节!#REF!,B47)&gt;=2,1,COUNTIF(星期四78节!#REF!,B47)))*2</f>
        <v>#REF!</v>
      </c>
      <c r="K47" s="34" t="e">
        <f>(IF(COUNTIF(星期四78节!#REF!,B47)&gt;=2,1,COUNTIF(星期四78节!#REF!,B47))+IF(COUNTIF(星期四78节!#REF!,B47)&gt;=2,1,COUNTIF(星期四78节!#REF!,B47)))*2+(IF(COUNTIF(星期四78节!#REF!,B47)&gt;=2,1,COUNTIF(星期四78节!#REF!,B47))+IF(COUNTIF(星期四78节!#REF!,B47)&gt;=2,1,COUNTIF(星期四78节!#REF!,B47)))*2</f>
        <v>#REF!</v>
      </c>
      <c r="L47" s="34" t="e">
        <f>(IF(COUNTIF(星期四78节!#REF!,B47)&gt;=2,1,COUNTIF(星期四78节!#REF!,B47))+IF(COUNTIF(星期四78节!#REF!,B47)&gt;=2,1,COUNTIF(星期四78节!#REF!,B47))+IF(COUNTIF(星期四78节!#REF!,B47)&gt;=2,1,COUNTIF(星期四78节!#REF!,B47))+IF(COUNTIF(星期四78节!#REF!,B47)&gt;=2,1,COUNTIF(星期四78节!#REF!,B47)))*2</f>
        <v>#REF!</v>
      </c>
      <c r="M47" s="34" t="e">
        <f>(IF(COUNTIF(星期四78节!#REF!,B47)&gt;=2,1,COUNTIF(星期四78节!#REF!,B47))+IF(COUNTIF(星期四78节!#REF!,B47)&gt;=2,1,COUNTIF(星期四78节!#REF!,B47))+IF(COUNTIF(星期四78节!#REF!,B47)&gt;=2,1,COUNTIF(星期四78节!#REF!,B47))+IF(COUNTIF(星期四78节!#REF!,B47)&gt;=2,1,COUNTIF(星期四78节!#REF!,B47)))*2</f>
        <v>#REF!</v>
      </c>
      <c r="N47" s="34" t="e">
        <f t="shared" si="2"/>
        <v>#REF!</v>
      </c>
    </row>
    <row r="48" ht="20.1" customHeight="1" spans="1:14">
      <c r="A48" s="31">
        <v>50</v>
      </c>
      <c r="B48" s="35" t="s">
        <v>816</v>
      </c>
      <c r="C48" s="33" t="str">
        <f>VLOOKUP(B48,教师基础数据!$B$2:$G4765,3,FALSE)</f>
        <v>环生系</v>
      </c>
      <c r="D48" s="33" t="str">
        <f>VLOOKUP(B48,教师基础数据!$B$2:$G561,4,FALSE)</f>
        <v>专职</v>
      </c>
      <c r="E48" s="33" t="str">
        <f>VLOOKUP(B48,教师基础数据!$B$2:$G4594,5,FALSE)</f>
        <v>园林教研室</v>
      </c>
      <c r="F48" s="31">
        <f t="shared" si="1"/>
        <v>7</v>
      </c>
      <c r="G48" s="34" t="e">
        <f>(IF(COUNTIF(星期四78节!#REF!,B48)&gt;=2,1,COUNTIF(星期四78节!#REF!,B48))+IF(COUNTIF(星期四78节!#REF!,B48)&gt;=2,1,COUNTIF(星期四78节!#REF!,B48))+IF(COUNTIF(星期四78节!#REF!,B48)&gt;=2,1,COUNTIF(星期四78节!#REF!,B48))+IF(COUNTIF(星期四78节!#REF!,B48)&gt;=2,1,COUNTIF(星期四78节!#REF!,B48)))*2</f>
        <v>#REF!</v>
      </c>
      <c r="H48" s="34" t="e">
        <f>(IF(COUNTIF(星期四78节!#REF!,B48)&gt;=2,1,COUNTIF(星期四78节!#REF!,B48))+IF(COUNTIF(星期四78节!#REF!,B48)&gt;=2,1,COUNTIF(星期四78节!#REF!,B48))+IF(COUNTIF(星期四78节!#REF!,B48)&gt;=2,1,COUNTIF(星期四78节!#REF!,B48))+IF(COUNTIF(星期四78节!#REF!,B48)&gt;=2,1,COUNTIF(星期四78节!#REF!,B48)))*2</f>
        <v>#REF!</v>
      </c>
      <c r="I48" s="34" t="e">
        <f>(IF(COUNTIF(星期四78节!#REF!,B48)&gt;=2,1,COUNTIF(星期四78节!#REF!,B48))+IF(COUNTIF(星期四78节!#REF!,B48)&gt;=2,1,COUNTIF(星期四78节!#REF!,B48))+IF(COUNTIF(星期四78节!#REF!,B48)&gt;=2,1,COUNTIF(星期四78节!#REF!,B48))+IF(COUNTIF(星期四78节!#REF!,B48)&gt;=2,1,COUNTIF(星期四78节!#REF!,B48)))*2</f>
        <v>#REF!</v>
      </c>
      <c r="J48" s="34" t="e">
        <f>(IF(COUNTIF(星期四78节!#REF!,B48)&gt;=2,1,COUNTIF(星期四78节!#REF!,B48))+IF(COUNTIF(星期四78节!#REF!,B48)&gt;=2,1,COUNTIF(星期四78节!#REF!,B48))+IF(COUNTIF(星期四78节!#REF!,B48)&gt;=2,1,COUNTIF(星期四78节!#REF!,B48))+IF(COUNTIF(星期四78节!#REF!,B48)&gt;=2,1,COUNTIF(星期四78节!#REF!,B48)))*2</f>
        <v>#REF!</v>
      </c>
      <c r="K48" s="34" t="e">
        <f>(IF(COUNTIF(星期四78节!#REF!,B48)&gt;=2,1,COUNTIF(星期四78节!#REF!,B48))+IF(COUNTIF(星期四78节!#REF!,B48)&gt;=2,1,COUNTIF(星期四78节!#REF!,B48)))*2+(IF(COUNTIF(星期四78节!#REF!,B48)&gt;=2,1,COUNTIF(星期四78节!#REF!,B48))+IF(COUNTIF(星期四78节!#REF!,B48)&gt;=2,1,COUNTIF(星期四78节!#REF!,B48)))*2</f>
        <v>#REF!</v>
      </c>
      <c r="L48" s="34" t="e">
        <f>(IF(COUNTIF(星期四78节!#REF!,B48)&gt;=2,1,COUNTIF(星期四78节!#REF!,B48))+IF(COUNTIF(星期四78节!#REF!,B48)&gt;=2,1,COUNTIF(星期四78节!#REF!,B48))+IF(COUNTIF(星期四78节!#REF!,B48)&gt;=2,1,COUNTIF(星期四78节!#REF!,B48))+IF(COUNTIF(星期四78节!#REF!,B48)&gt;=2,1,COUNTIF(星期四78节!#REF!,B48)))*2</f>
        <v>#REF!</v>
      </c>
      <c r="M48" s="34" t="e">
        <f>(IF(COUNTIF(星期四78节!#REF!,B48)&gt;=2,1,COUNTIF(星期四78节!#REF!,B48))+IF(COUNTIF(星期四78节!#REF!,B48)&gt;=2,1,COUNTIF(星期四78节!#REF!,B48))+IF(COUNTIF(星期四78节!#REF!,B48)&gt;=2,1,COUNTIF(星期四78节!#REF!,B48))+IF(COUNTIF(星期四78节!#REF!,B48)&gt;=2,1,COUNTIF(星期四78节!#REF!,B48)))*2</f>
        <v>#REF!</v>
      </c>
      <c r="N48" s="34" t="e">
        <f t="shared" si="2"/>
        <v>#REF!</v>
      </c>
    </row>
    <row r="49" ht="20.1" customHeight="1" spans="1:14">
      <c r="A49" s="31">
        <v>51</v>
      </c>
      <c r="B49" s="35" t="s">
        <v>817</v>
      </c>
      <c r="C49" s="33" t="str">
        <f>VLOOKUP(B49,教师基础数据!$B$2:$G4518,3,FALSE)</f>
        <v>环生系</v>
      </c>
      <c r="D49" s="33" t="str">
        <f>VLOOKUP(B49,教师基础数据!$B$2:$G573,4,FALSE)</f>
        <v>专职</v>
      </c>
      <c r="E49" s="33" t="str">
        <f>VLOOKUP(B49,教师基础数据!$B$2:$G4606,5,FALSE)</f>
        <v>园林教研室</v>
      </c>
      <c r="F49" s="31">
        <f t="shared" si="1"/>
        <v>7</v>
      </c>
      <c r="G49" s="34" t="e">
        <f>(IF(COUNTIF(星期四78节!#REF!,B49)&gt;=2,1,COUNTIF(星期四78节!#REF!,B49))+IF(COUNTIF(星期四78节!#REF!,B49)&gt;=2,1,COUNTIF(星期四78节!#REF!,B49))+IF(COUNTIF(星期四78节!#REF!,B49)&gt;=2,1,COUNTIF(星期四78节!#REF!,B49))+IF(COUNTIF(星期四78节!#REF!,B49)&gt;=2,1,COUNTIF(星期四78节!#REF!,B49)))*2</f>
        <v>#REF!</v>
      </c>
      <c r="H49" s="34" t="e">
        <f>(IF(COUNTIF(星期四78节!#REF!,B49)&gt;=2,1,COUNTIF(星期四78节!#REF!,B49))+IF(COUNTIF(星期四78节!#REF!,B49)&gt;=2,1,COUNTIF(星期四78节!#REF!,B49))+IF(COUNTIF(星期四78节!#REF!,B49)&gt;=2,1,COUNTIF(星期四78节!#REF!,B49))+IF(COUNTIF(星期四78节!#REF!,B49)&gt;=2,1,COUNTIF(星期四78节!#REF!,B49)))*2</f>
        <v>#REF!</v>
      </c>
      <c r="I49" s="34" t="e">
        <f>(IF(COUNTIF(星期四78节!#REF!,B49)&gt;=2,1,COUNTIF(星期四78节!#REF!,B49))+IF(COUNTIF(星期四78节!#REF!,B49)&gt;=2,1,COUNTIF(星期四78节!#REF!,B49))+IF(COUNTIF(星期四78节!#REF!,B49)&gt;=2,1,COUNTIF(星期四78节!#REF!,B49))+IF(COUNTIF(星期四78节!#REF!,B49)&gt;=2,1,COUNTIF(星期四78节!#REF!,B49)))*2</f>
        <v>#REF!</v>
      </c>
      <c r="J49" s="34" t="e">
        <f>(IF(COUNTIF(星期四78节!#REF!,B49)&gt;=2,1,COUNTIF(星期四78节!#REF!,B49))+IF(COUNTIF(星期四78节!#REF!,B49)&gt;=2,1,COUNTIF(星期四78节!#REF!,B49))+IF(COUNTIF(星期四78节!#REF!,B49)&gt;=2,1,COUNTIF(星期四78节!#REF!,B49))+IF(COUNTIF(星期四78节!#REF!,B49)&gt;=2,1,COUNTIF(星期四78节!#REF!,B49)))*2</f>
        <v>#REF!</v>
      </c>
      <c r="K49" s="34" t="e">
        <f>(IF(COUNTIF(星期四78节!#REF!,B49)&gt;=2,1,COUNTIF(星期四78节!#REF!,B49))+IF(COUNTIF(星期四78节!#REF!,B49)&gt;=2,1,COUNTIF(星期四78节!#REF!,B49)))*2+(IF(COUNTIF(星期四78节!#REF!,B49)&gt;=2,1,COUNTIF(星期四78节!#REF!,B49))+IF(COUNTIF(星期四78节!#REF!,B49)&gt;=2,1,COUNTIF(星期四78节!#REF!,B49)))*2</f>
        <v>#REF!</v>
      </c>
      <c r="L49" s="34" t="e">
        <f>(IF(COUNTIF(星期四78节!#REF!,B49)&gt;=2,1,COUNTIF(星期四78节!#REF!,B49))+IF(COUNTIF(星期四78节!#REF!,B49)&gt;=2,1,COUNTIF(星期四78节!#REF!,B49))+IF(COUNTIF(星期四78节!#REF!,B49)&gt;=2,1,COUNTIF(星期四78节!#REF!,B49))+IF(COUNTIF(星期四78节!#REF!,B49)&gt;=2,1,COUNTIF(星期四78节!#REF!,B49)))*2</f>
        <v>#REF!</v>
      </c>
      <c r="M49" s="34" t="e">
        <f>(IF(COUNTIF(星期四78节!#REF!,B49)&gt;=2,1,COUNTIF(星期四78节!#REF!,B49))+IF(COUNTIF(星期四78节!#REF!,B49)&gt;=2,1,COUNTIF(星期四78节!#REF!,B49))+IF(COUNTIF(星期四78节!#REF!,B49)&gt;=2,1,COUNTIF(星期四78节!#REF!,B49))+IF(COUNTIF(星期四78节!#REF!,B49)&gt;=2,1,COUNTIF(星期四78节!#REF!,B49)))*2</f>
        <v>#REF!</v>
      </c>
      <c r="N49" s="34" t="e">
        <f t="shared" si="2"/>
        <v>#REF!</v>
      </c>
    </row>
    <row r="50" ht="20.1" customHeight="1" spans="1:14">
      <c r="A50" s="31">
        <v>52</v>
      </c>
      <c r="B50" s="35" t="s">
        <v>818</v>
      </c>
      <c r="C50" s="33" t="str">
        <f>VLOOKUP(B50,教师基础数据!$B$2:$G4800,3,FALSE)</f>
        <v>环生系</v>
      </c>
      <c r="D50" s="33" t="str">
        <f>VLOOKUP(B50,教师基础数据!$B$2:$G631,4,FALSE)</f>
        <v>专职</v>
      </c>
      <c r="E50" s="33" t="str">
        <f>VLOOKUP(B50,教师基础数据!$B$2:$G4664,5,FALSE)</f>
        <v>园林教研室</v>
      </c>
      <c r="F50" s="31">
        <f t="shared" si="1"/>
        <v>7</v>
      </c>
      <c r="G50" s="34" t="e">
        <f>(IF(COUNTIF(星期四78节!#REF!,B50)&gt;=2,1,COUNTIF(星期四78节!#REF!,B50))+IF(COUNTIF(星期四78节!#REF!,B50)&gt;=2,1,COUNTIF(星期四78节!#REF!,B50))+IF(COUNTIF(星期四78节!#REF!,B50)&gt;=2,1,COUNTIF(星期四78节!#REF!,B50))+IF(COUNTIF(星期四78节!#REF!,B50)&gt;=2,1,COUNTIF(星期四78节!#REF!,B50)))*2</f>
        <v>#REF!</v>
      </c>
      <c r="H50" s="34" t="e">
        <f>(IF(COUNTIF(星期四78节!#REF!,B50)&gt;=2,1,COUNTIF(星期四78节!#REF!,B50))+IF(COUNTIF(星期四78节!#REF!,B50)&gt;=2,1,COUNTIF(星期四78节!#REF!,B50))+IF(COUNTIF(星期四78节!#REF!,B50)&gt;=2,1,COUNTIF(星期四78节!#REF!,B50))+IF(COUNTIF(星期四78节!#REF!,B50)&gt;=2,1,COUNTIF(星期四78节!#REF!,B50)))*2</f>
        <v>#REF!</v>
      </c>
      <c r="I50" s="34" t="e">
        <f>(IF(COUNTIF(星期四78节!#REF!,B50)&gt;=2,1,COUNTIF(星期四78节!#REF!,B50))+IF(COUNTIF(星期四78节!#REF!,B50)&gt;=2,1,COUNTIF(星期四78节!#REF!,B50))+IF(COUNTIF(星期四78节!#REF!,B50)&gt;=2,1,COUNTIF(星期四78节!#REF!,B50))+IF(COUNTIF(星期四78节!#REF!,B50)&gt;=2,1,COUNTIF(星期四78节!#REF!,B50)))*2</f>
        <v>#REF!</v>
      </c>
      <c r="J50" s="34" t="e">
        <f>(IF(COUNTIF(星期四78节!#REF!,B50)&gt;=2,1,COUNTIF(星期四78节!#REF!,B50))+IF(COUNTIF(星期四78节!#REF!,B50)&gt;=2,1,COUNTIF(星期四78节!#REF!,B50))+IF(COUNTIF(星期四78节!#REF!,B50)&gt;=2,1,COUNTIF(星期四78节!#REF!,B50))+IF(COUNTIF(星期四78节!#REF!,B50)&gt;=2,1,COUNTIF(星期四78节!#REF!,B50)))*2</f>
        <v>#REF!</v>
      </c>
      <c r="K50" s="34" t="e">
        <f>(IF(COUNTIF(星期四78节!#REF!,B50)&gt;=2,1,COUNTIF(星期四78节!#REF!,B50))+IF(COUNTIF(星期四78节!#REF!,B50)&gt;=2,1,COUNTIF(星期四78节!#REF!,B50)))*2+(IF(COUNTIF(星期四78节!#REF!,B50)&gt;=2,1,COUNTIF(星期四78节!#REF!,B50))+IF(COUNTIF(星期四78节!#REF!,B50)&gt;=2,1,COUNTIF(星期四78节!#REF!,B50)))*2</f>
        <v>#REF!</v>
      </c>
      <c r="L50" s="34" t="e">
        <f>(IF(COUNTIF(星期四78节!#REF!,B50)&gt;=2,1,COUNTIF(星期四78节!#REF!,B50))+IF(COUNTIF(星期四78节!#REF!,B50)&gt;=2,1,COUNTIF(星期四78节!#REF!,B50))+IF(COUNTIF(星期四78节!#REF!,B50)&gt;=2,1,COUNTIF(星期四78节!#REF!,B50))+IF(COUNTIF(星期四78节!#REF!,B50)&gt;=2,1,COUNTIF(星期四78节!#REF!,B50)))*2</f>
        <v>#REF!</v>
      </c>
      <c r="M50" s="34" t="e">
        <f>(IF(COUNTIF(星期四78节!#REF!,B50)&gt;=2,1,COUNTIF(星期四78节!#REF!,B50))+IF(COUNTIF(星期四78节!#REF!,B50)&gt;=2,1,COUNTIF(星期四78节!#REF!,B50))+IF(COUNTIF(星期四78节!#REF!,B50)&gt;=2,1,COUNTIF(星期四78节!#REF!,B50))+IF(COUNTIF(星期四78节!#REF!,B50)&gt;=2,1,COUNTIF(星期四78节!#REF!,B50)))*2</f>
        <v>#REF!</v>
      </c>
      <c r="N50" s="34" t="e">
        <f t="shared" si="2"/>
        <v>#REF!</v>
      </c>
    </row>
    <row r="51" ht="20.1" customHeight="1" spans="1:14">
      <c r="A51" s="31">
        <v>53</v>
      </c>
      <c r="B51" s="32" t="s">
        <v>819</v>
      </c>
      <c r="C51" s="33" t="str">
        <f>VLOOKUP(B51,教师基础数据!$B$2:$G4716,3,FALSE)</f>
        <v>环生系</v>
      </c>
      <c r="D51" s="33" t="str">
        <f>VLOOKUP(B51,教师基础数据!$B$2:$G718,4,FALSE)</f>
        <v>专职</v>
      </c>
      <c r="E51" s="33" t="str">
        <f>VLOOKUP(B51,教师基础数据!$B$2:$G4752,5,FALSE)</f>
        <v>园林教研室</v>
      </c>
      <c r="F51" s="31">
        <f t="shared" si="1"/>
        <v>7</v>
      </c>
      <c r="G51" s="34" t="e">
        <f>(IF(COUNTIF(星期四78节!#REF!,B51)&gt;=2,1,COUNTIF(星期四78节!#REF!,B51))+IF(COUNTIF(星期四78节!#REF!,B51)&gt;=2,1,COUNTIF(星期四78节!#REF!,B51))+IF(COUNTIF(星期四78节!#REF!,B51)&gt;=2,1,COUNTIF(星期四78节!#REF!,B51))+IF(COUNTIF(星期四78节!#REF!,B51)&gt;=2,1,COUNTIF(星期四78节!#REF!,B51)))*2</f>
        <v>#REF!</v>
      </c>
      <c r="H51" s="34" t="e">
        <f>(IF(COUNTIF(星期四78节!#REF!,B51)&gt;=2,1,COUNTIF(星期四78节!#REF!,B51))+IF(COUNTIF(星期四78节!#REF!,B51)&gt;=2,1,COUNTIF(星期四78节!#REF!,B51))+IF(COUNTIF(星期四78节!#REF!,B51)&gt;=2,1,COUNTIF(星期四78节!#REF!,B51))+IF(COUNTIF(星期四78节!#REF!,B51)&gt;=2,1,COUNTIF(星期四78节!#REF!,B51)))*2</f>
        <v>#REF!</v>
      </c>
      <c r="I51" s="34" t="e">
        <f>(IF(COUNTIF(星期四78节!#REF!,B51)&gt;=2,1,COUNTIF(星期四78节!#REF!,B51))+IF(COUNTIF(星期四78节!#REF!,B51)&gt;=2,1,COUNTIF(星期四78节!#REF!,B51))+IF(COUNTIF(星期四78节!#REF!,B51)&gt;=2,1,COUNTIF(星期四78节!#REF!,B51))+IF(COUNTIF(星期四78节!#REF!,B51)&gt;=2,1,COUNTIF(星期四78节!#REF!,B51)))*2</f>
        <v>#REF!</v>
      </c>
      <c r="J51" s="34" t="e">
        <f>(IF(COUNTIF(星期四78节!#REF!,B51)&gt;=2,1,COUNTIF(星期四78节!#REF!,B51))+IF(COUNTIF(星期四78节!#REF!,B51)&gt;=2,1,COUNTIF(星期四78节!#REF!,B51))+IF(COUNTIF(星期四78节!#REF!,B51)&gt;=2,1,COUNTIF(星期四78节!#REF!,B51))+IF(COUNTIF(星期四78节!#REF!,B51)&gt;=2,1,COUNTIF(星期四78节!#REF!,B51)))*2</f>
        <v>#REF!</v>
      </c>
      <c r="K51" s="34" t="e">
        <f>(IF(COUNTIF(星期四78节!#REF!,B51)&gt;=2,1,COUNTIF(星期四78节!#REF!,B51))+IF(COUNTIF(星期四78节!#REF!,B51)&gt;=2,1,COUNTIF(星期四78节!#REF!,B51)))*2+(IF(COUNTIF(星期四78节!#REF!,B51)&gt;=2,1,COUNTIF(星期四78节!#REF!,B51))+IF(COUNTIF(星期四78节!#REF!,B51)&gt;=2,1,COUNTIF(星期四78节!#REF!,B51)))*2</f>
        <v>#REF!</v>
      </c>
      <c r="L51" s="34" t="e">
        <f>(IF(COUNTIF(星期四78节!#REF!,B51)&gt;=2,1,COUNTIF(星期四78节!#REF!,B51))+IF(COUNTIF(星期四78节!#REF!,B51)&gt;=2,1,COUNTIF(星期四78节!#REF!,B51))+IF(COUNTIF(星期四78节!#REF!,B51)&gt;=2,1,COUNTIF(星期四78节!#REF!,B51))+IF(COUNTIF(星期四78节!#REF!,B51)&gt;=2,1,COUNTIF(星期四78节!#REF!,B51)))*2</f>
        <v>#REF!</v>
      </c>
      <c r="M51" s="34" t="e">
        <f>(IF(COUNTIF(星期四78节!#REF!,B51)&gt;=2,1,COUNTIF(星期四78节!#REF!,B51))+IF(COUNTIF(星期四78节!#REF!,B51)&gt;=2,1,COUNTIF(星期四78节!#REF!,B51))+IF(COUNTIF(星期四78节!#REF!,B51)&gt;=2,1,COUNTIF(星期四78节!#REF!,B51))+IF(COUNTIF(星期四78节!#REF!,B51)&gt;=2,1,COUNTIF(星期四78节!#REF!,B51)))*2</f>
        <v>#REF!</v>
      </c>
      <c r="N51" s="34" t="e">
        <f t="shared" si="2"/>
        <v>#REF!</v>
      </c>
    </row>
    <row r="52" ht="20.1" customHeight="1" spans="1:14">
      <c r="A52" s="31">
        <v>56</v>
      </c>
      <c r="B52" s="35" t="s">
        <v>820</v>
      </c>
      <c r="C52" s="33" t="str">
        <f>VLOOKUP(B52,教师基础数据!$B$2:$G4534,3,FALSE)</f>
        <v>环生系</v>
      </c>
      <c r="D52" s="33" t="str">
        <f>VLOOKUP(B52,教师基础数据!$B$2:$G507,4,FALSE)</f>
        <v>兼职</v>
      </c>
      <c r="E52" s="33" t="str">
        <f>VLOOKUP(B52,教师基础数据!$B$2:$G4540,5,FALSE)</f>
        <v>种植教研室</v>
      </c>
      <c r="F52" s="31">
        <f t="shared" si="1"/>
        <v>7</v>
      </c>
      <c r="G52" s="34" t="e">
        <f>(IF(COUNTIF(星期四78节!#REF!,B52)&gt;=2,1,COUNTIF(星期四78节!#REF!,B52))+IF(COUNTIF(星期四78节!#REF!,B52)&gt;=2,1,COUNTIF(星期四78节!#REF!,B52))+IF(COUNTIF(星期四78节!#REF!,B52)&gt;=2,1,COUNTIF(星期四78节!#REF!,B52))+IF(COUNTIF(星期四78节!#REF!,B52)&gt;=2,1,COUNTIF(星期四78节!#REF!,B52)))*2</f>
        <v>#REF!</v>
      </c>
      <c r="H52" s="34" t="e">
        <f>(IF(COUNTIF(星期四78节!#REF!,B52)&gt;=2,1,COUNTIF(星期四78节!#REF!,B52))+IF(COUNTIF(星期四78节!#REF!,B52)&gt;=2,1,COUNTIF(星期四78节!#REF!,B52))+IF(COUNTIF(星期四78节!#REF!,B52)&gt;=2,1,COUNTIF(星期四78节!#REF!,B52))+IF(COUNTIF(星期四78节!#REF!,B52)&gt;=2,1,COUNTIF(星期四78节!#REF!,B52)))*2</f>
        <v>#REF!</v>
      </c>
      <c r="I52" s="34" t="e">
        <f>(IF(COUNTIF(星期四78节!#REF!,B52)&gt;=2,1,COUNTIF(星期四78节!#REF!,B52))+IF(COUNTIF(星期四78节!#REF!,B52)&gt;=2,1,COUNTIF(星期四78节!#REF!,B52))+IF(COUNTIF(星期四78节!#REF!,B52)&gt;=2,1,COUNTIF(星期四78节!#REF!,B52))+IF(COUNTIF(星期四78节!#REF!,B52)&gt;=2,1,COUNTIF(星期四78节!#REF!,B52)))*2</f>
        <v>#REF!</v>
      </c>
      <c r="J52" s="34" t="e">
        <f>(IF(COUNTIF(星期四78节!#REF!,B52)&gt;=2,1,COUNTIF(星期四78节!#REF!,B52))+IF(COUNTIF(星期四78节!#REF!,B52)&gt;=2,1,COUNTIF(星期四78节!#REF!,B52))+IF(COUNTIF(星期四78节!#REF!,B52)&gt;=2,1,COUNTIF(星期四78节!#REF!,B52))+IF(COUNTIF(星期四78节!#REF!,B52)&gt;=2,1,COUNTIF(星期四78节!#REF!,B52)))*2</f>
        <v>#REF!</v>
      </c>
      <c r="K52" s="34" t="e">
        <f>(IF(COUNTIF(星期四78节!#REF!,B52)&gt;=2,1,COUNTIF(星期四78节!#REF!,B52))+IF(COUNTIF(星期四78节!#REF!,B52)&gt;=2,1,COUNTIF(星期四78节!#REF!,B52)))*2+(IF(COUNTIF(星期四78节!#REF!,B52)&gt;=2,1,COUNTIF(星期四78节!#REF!,B52))+IF(COUNTIF(星期四78节!#REF!,B52)&gt;=2,1,COUNTIF(星期四78节!#REF!,B52)))*2</f>
        <v>#REF!</v>
      </c>
      <c r="L52" s="34" t="e">
        <f>(IF(COUNTIF(星期四78节!#REF!,B52)&gt;=2,1,COUNTIF(星期四78节!#REF!,B52))+IF(COUNTIF(星期四78节!#REF!,B52)&gt;=2,1,COUNTIF(星期四78节!#REF!,B52))+IF(COUNTIF(星期四78节!#REF!,B52)&gt;=2,1,COUNTIF(星期四78节!#REF!,B52))+IF(COUNTIF(星期四78节!#REF!,B52)&gt;=2,1,COUNTIF(星期四78节!#REF!,B52)))*2</f>
        <v>#REF!</v>
      </c>
      <c r="M52" s="34" t="e">
        <f>(IF(COUNTIF(星期四78节!#REF!,B52)&gt;=2,1,COUNTIF(星期四78节!#REF!,B52))+IF(COUNTIF(星期四78节!#REF!,B52)&gt;=2,1,COUNTIF(星期四78节!#REF!,B52))+IF(COUNTIF(星期四78节!#REF!,B52)&gt;=2,1,COUNTIF(星期四78节!#REF!,B52))+IF(COUNTIF(星期四78节!#REF!,B52)&gt;=2,1,COUNTIF(星期四78节!#REF!,B52)))*2</f>
        <v>#REF!</v>
      </c>
      <c r="N52" s="34" t="e">
        <f t="shared" si="2"/>
        <v>#REF!</v>
      </c>
    </row>
    <row r="53" ht="20.1" customHeight="1" spans="1:14">
      <c r="A53" s="31">
        <v>57</v>
      </c>
      <c r="B53" s="35" t="s">
        <v>821</v>
      </c>
      <c r="C53" s="33" t="str">
        <f>VLOOKUP(B53,教师基础数据!$B$2:$G4748,3,FALSE)</f>
        <v>环生系</v>
      </c>
      <c r="D53" s="33" t="str">
        <f>VLOOKUP(B53,教师基础数据!$B$2:$G686,4,FALSE)</f>
        <v>专职</v>
      </c>
      <c r="E53" s="33" t="str">
        <f>VLOOKUP(B53,教师基础数据!$B$2:$G4719,5,FALSE)</f>
        <v>种植教研室</v>
      </c>
      <c r="F53" s="31">
        <f t="shared" si="1"/>
        <v>7</v>
      </c>
      <c r="G53" s="34" t="e">
        <f>(IF(COUNTIF(星期四78节!#REF!,B53)&gt;=2,1,COUNTIF(星期四78节!#REF!,B53))+IF(COUNTIF(星期四78节!#REF!,B53)&gt;=2,1,COUNTIF(星期四78节!#REF!,B53))+IF(COUNTIF(星期四78节!#REF!,B53)&gt;=2,1,COUNTIF(星期四78节!#REF!,B53))+IF(COUNTIF(星期四78节!#REF!,B53)&gt;=2,1,COUNTIF(星期四78节!#REF!,B53)))*2</f>
        <v>#REF!</v>
      </c>
      <c r="H53" s="34" t="e">
        <f>(IF(COUNTIF(星期四78节!#REF!,B53)&gt;=2,1,COUNTIF(星期四78节!#REF!,B53))+IF(COUNTIF(星期四78节!#REF!,B53)&gt;=2,1,COUNTIF(星期四78节!#REF!,B53))+IF(COUNTIF(星期四78节!#REF!,B53)&gt;=2,1,COUNTIF(星期四78节!#REF!,B53))+IF(COUNTIF(星期四78节!#REF!,B53)&gt;=2,1,COUNTIF(星期四78节!#REF!,B53)))*2</f>
        <v>#REF!</v>
      </c>
      <c r="I53" s="34" t="e">
        <f>(IF(COUNTIF(星期四78节!#REF!,B53)&gt;=2,1,COUNTIF(星期四78节!#REF!,B53))+IF(COUNTIF(星期四78节!#REF!,B53)&gt;=2,1,COUNTIF(星期四78节!#REF!,B53))+IF(COUNTIF(星期四78节!#REF!,B53)&gt;=2,1,COUNTIF(星期四78节!#REF!,B53))+IF(COUNTIF(星期四78节!#REF!,B53)&gt;=2,1,COUNTIF(星期四78节!#REF!,B53)))*2</f>
        <v>#REF!</v>
      </c>
      <c r="J53" s="34" t="e">
        <f>(IF(COUNTIF(星期四78节!#REF!,B53)&gt;=2,1,COUNTIF(星期四78节!#REF!,B53))+IF(COUNTIF(星期四78节!#REF!,B53)&gt;=2,1,COUNTIF(星期四78节!#REF!,B53))+IF(COUNTIF(星期四78节!#REF!,B53)&gt;=2,1,COUNTIF(星期四78节!#REF!,B53))+IF(COUNTIF(星期四78节!#REF!,B53)&gt;=2,1,COUNTIF(星期四78节!#REF!,B53)))*2</f>
        <v>#REF!</v>
      </c>
      <c r="K53" s="34" t="e">
        <f>(IF(COUNTIF(星期四78节!#REF!,B53)&gt;=2,1,COUNTIF(星期四78节!#REF!,B53))+IF(COUNTIF(星期四78节!#REF!,B53)&gt;=2,1,COUNTIF(星期四78节!#REF!,B53)))*2+(IF(COUNTIF(星期四78节!#REF!,B53)&gt;=2,1,COUNTIF(星期四78节!#REF!,B53))+IF(COUNTIF(星期四78节!#REF!,B53)&gt;=2,1,COUNTIF(星期四78节!#REF!,B53)))*2</f>
        <v>#REF!</v>
      </c>
      <c r="L53" s="34" t="e">
        <f>(IF(COUNTIF(星期四78节!#REF!,B53)&gt;=2,1,COUNTIF(星期四78节!#REF!,B53))+IF(COUNTIF(星期四78节!#REF!,B53)&gt;=2,1,COUNTIF(星期四78节!#REF!,B53))+IF(COUNTIF(星期四78节!#REF!,B53)&gt;=2,1,COUNTIF(星期四78节!#REF!,B53))+IF(COUNTIF(星期四78节!#REF!,B53)&gt;=2,1,COUNTIF(星期四78节!#REF!,B53)))*2</f>
        <v>#REF!</v>
      </c>
      <c r="M53" s="34" t="e">
        <f>(IF(COUNTIF(星期四78节!#REF!,B53)&gt;=2,1,COUNTIF(星期四78节!#REF!,B53))+IF(COUNTIF(星期四78节!#REF!,B53)&gt;=2,1,COUNTIF(星期四78节!#REF!,B53))+IF(COUNTIF(星期四78节!#REF!,B53)&gt;=2,1,COUNTIF(星期四78节!#REF!,B53))+IF(COUNTIF(星期四78节!#REF!,B53)&gt;=2,1,COUNTIF(星期四78节!#REF!,B53)))*2</f>
        <v>#REF!</v>
      </c>
      <c r="N53" s="34" t="e">
        <f t="shared" si="2"/>
        <v>#REF!</v>
      </c>
    </row>
    <row r="54" ht="20.1" customHeight="1" spans="1:14">
      <c r="A54" s="31">
        <v>59</v>
      </c>
      <c r="B54" s="32" t="s">
        <v>822</v>
      </c>
      <c r="C54" s="33" t="str">
        <f>VLOOKUP(B54,教师基础数据!$B$2:$G4602,3,FALSE)</f>
        <v>环生系</v>
      </c>
      <c r="D54" s="33" t="str">
        <f>VLOOKUP(B54,教师基础数据!$B$2:$G513,4,FALSE)</f>
        <v>专职</v>
      </c>
      <c r="E54" s="33" t="str">
        <f>VLOOKUP(B54,教师基础数据!$B$2:$G4546,5,FALSE)</f>
        <v>种植教研室</v>
      </c>
      <c r="F54" s="31">
        <f t="shared" si="1"/>
        <v>7</v>
      </c>
      <c r="G54" s="34" t="e">
        <f>(IF(COUNTIF(星期四78节!#REF!,B54)&gt;=2,1,COUNTIF(星期四78节!#REF!,B54))+IF(COUNTIF(星期四78节!#REF!,B54)&gt;=2,1,COUNTIF(星期四78节!#REF!,B54))+IF(COUNTIF(星期四78节!#REF!,B54)&gt;=2,1,COUNTIF(星期四78节!#REF!,B54))+IF(COUNTIF(星期四78节!#REF!,B54)&gt;=2,1,COUNTIF(星期四78节!#REF!,B54)))*2</f>
        <v>#REF!</v>
      </c>
      <c r="H54" s="34" t="e">
        <f>(IF(COUNTIF(星期四78节!#REF!,B54)&gt;=2,1,COUNTIF(星期四78节!#REF!,B54))+IF(COUNTIF(星期四78节!#REF!,B54)&gt;=2,1,COUNTIF(星期四78节!#REF!,B54))+IF(COUNTIF(星期四78节!#REF!,B54)&gt;=2,1,COUNTIF(星期四78节!#REF!,B54))+IF(COUNTIF(星期四78节!#REF!,B54)&gt;=2,1,COUNTIF(星期四78节!#REF!,B54)))*2</f>
        <v>#REF!</v>
      </c>
      <c r="I54" s="34" t="e">
        <f>(IF(COUNTIF(星期四78节!#REF!,B54)&gt;=2,1,COUNTIF(星期四78节!#REF!,B54))+IF(COUNTIF(星期四78节!#REF!,B54)&gt;=2,1,COUNTIF(星期四78节!#REF!,B54))+IF(COUNTIF(星期四78节!#REF!,B54)&gt;=2,1,COUNTIF(星期四78节!#REF!,B54))+IF(COUNTIF(星期四78节!#REF!,B54)&gt;=2,1,COUNTIF(星期四78节!#REF!,B54)))*2</f>
        <v>#REF!</v>
      </c>
      <c r="J54" s="34" t="e">
        <f>(IF(COUNTIF(星期四78节!#REF!,B54)&gt;=2,1,COUNTIF(星期四78节!#REF!,B54))+IF(COUNTIF(星期四78节!#REF!,B54)&gt;=2,1,COUNTIF(星期四78节!#REF!,B54))+IF(COUNTIF(星期四78节!#REF!,B54)&gt;=2,1,COUNTIF(星期四78节!#REF!,B54))+IF(COUNTIF(星期四78节!#REF!,B54)&gt;=2,1,COUNTIF(星期四78节!#REF!,B54)))*2</f>
        <v>#REF!</v>
      </c>
      <c r="K54" s="34" t="e">
        <f>(IF(COUNTIF(星期四78节!#REF!,B54)&gt;=2,1,COUNTIF(星期四78节!#REF!,B54))+IF(COUNTIF(星期四78节!#REF!,B54)&gt;=2,1,COUNTIF(星期四78节!#REF!,B54)))*2+(IF(COUNTIF(星期四78节!#REF!,B54)&gt;=2,1,COUNTIF(星期四78节!#REF!,B54))+IF(COUNTIF(星期四78节!#REF!,B54)&gt;=2,1,COUNTIF(星期四78节!#REF!,B54)))*2</f>
        <v>#REF!</v>
      </c>
      <c r="L54" s="34" t="e">
        <f>(IF(COUNTIF(星期四78节!#REF!,B54)&gt;=2,1,COUNTIF(星期四78节!#REF!,B54))+IF(COUNTIF(星期四78节!#REF!,B54)&gt;=2,1,COUNTIF(星期四78节!#REF!,B54))+IF(COUNTIF(星期四78节!#REF!,B54)&gt;=2,1,COUNTIF(星期四78节!#REF!,B54))+IF(COUNTIF(星期四78节!#REF!,B54)&gt;=2,1,COUNTIF(星期四78节!#REF!,B54)))*2</f>
        <v>#REF!</v>
      </c>
      <c r="M54" s="34" t="e">
        <f>(IF(COUNTIF(星期四78节!#REF!,B54)&gt;=2,1,COUNTIF(星期四78节!#REF!,B54))+IF(COUNTIF(星期四78节!#REF!,B54)&gt;=2,1,COUNTIF(星期四78节!#REF!,B54))+IF(COUNTIF(星期四78节!#REF!,B54)&gt;=2,1,COUNTIF(星期四78节!#REF!,B54))+IF(COUNTIF(星期四78节!#REF!,B54)&gt;=2,1,COUNTIF(星期四78节!#REF!,B54)))*2</f>
        <v>#REF!</v>
      </c>
      <c r="N54" s="34" t="e">
        <f t="shared" si="2"/>
        <v>#REF!</v>
      </c>
    </row>
    <row r="55" ht="20.1" customHeight="1" spans="1:14">
      <c r="A55" s="31">
        <v>60</v>
      </c>
      <c r="B55" s="35" t="s">
        <v>823</v>
      </c>
      <c r="C55" s="33" t="str">
        <f>VLOOKUP(B55,教师基础数据!$B$2:$G4558,3,FALSE)</f>
        <v>环生系</v>
      </c>
      <c r="D55" s="33" t="str">
        <f>VLOOKUP(B55,教师基础数据!$B$2:$G622,4,FALSE)</f>
        <v>专职</v>
      </c>
      <c r="E55" s="33" t="str">
        <f>VLOOKUP(B55,教师基础数据!$B$2:$G4655,5,FALSE)</f>
        <v>种植教研室</v>
      </c>
      <c r="F55" s="31">
        <f t="shared" si="1"/>
        <v>7</v>
      </c>
      <c r="G55" s="34" t="e">
        <f>(IF(COUNTIF(星期四78节!#REF!,B55)&gt;=2,1,COUNTIF(星期四78节!#REF!,B55))+IF(COUNTIF(星期四78节!#REF!,B55)&gt;=2,1,COUNTIF(星期四78节!#REF!,B55))+IF(COUNTIF(星期四78节!#REF!,B55)&gt;=2,1,COUNTIF(星期四78节!#REF!,B55))+IF(COUNTIF(星期四78节!#REF!,B55)&gt;=2,1,COUNTIF(星期四78节!#REF!,B55)))*2</f>
        <v>#REF!</v>
      </c>
      <c r="H55" s="34" t="e">
        <f>(IF(COUNTIF(星期四78节!#REF!,B55)&gt;=2,1,COUNTIF(星期四78节!#REF!,B55))+IF(COUNTIF(星期四78节!#REF!,B55)&gt;=2,1,COUNTIF(星期四78节!#REF!,B55))+IF(COUNTIF(星期四78节!#REF!,B55)&gt;=2,1,COUNTIF(星期四78节!#REF!,B55))+IF(COUNTIF(星期四78节!#REF!,B55)&gt;=2,1,COUNTIF(星期四78节!#REF!,B55)))*2</f>
        <v>#REF!</v>
      </c>
      <c r="I55" s="34" t="e">
        <f>(IF(COUNTIF(星期四78节!#REF!,B55)&gt;=2,1,COUNTIF(星期四78节!#REF!,B55))+IF(COUNTIF(星期四78节!#REF!,B55)&gt;=2,1,COUNTIF(星期四78节!#REF!,B55))+IF(COUNTIF(星期四78节!#REF!,B55)&gt;=2,1,COUNTIF(星期四78节!#REF!,B55))+IF(COUNTIF(星期四78节!#REF!,B55)&gt;=2,1,COUNTIF(星期四78节!#REF!,B55)))*2</f>
        <v>#REF!</v>
      </c>
      <c r="J55" s="34" t="e">
        <f>(IF(COUNTIF(星期四78节!#REF!,B55)&gt;=2,1,COUNTIF(星期四78节!#REF!,B55))+IF(COUNTIF(星期四78节!#REF!,B55)&gt;=2,1,COUNTIF(星期四78节!#REF!,B55))+IF(COUNTIF(星期四78节!#REF!,B55)&gt;=2,1,COUNTIF(星期四78节!#REF!,B55))+IF(COUNTIF(星期四78节!#REF!,B55)&gt;=2,1,COUNTIF(星期四78节!#REF!,B55)))*2</f>
        <v>#REF!</v>
      </c>
      <c r="K55" s="34" t="e">
        <f>(IF(COUNTIF(星期四78节!#REF!,B55)&gt;=2,1,COUNTIF(星期四78节!#REF!,B55))+IF(COUNTIF(星期四78节!#REF!,B55)&gt;=2,1,COUNTIF(星期四78节!#REF!,B55)))*2+(IF(COUNTIF(星期四78节!#REF!,B55)&gt;=2,1,COUNTIF(星期四78节!#REF!,B55))+IF(COUNTIF(星期四78节!#REF!,B55)&gt;=2,1,COUNTIF(星期四78节!#REF!,B55)))*2</f>
        <v>#REF!</v>
      </c>
      <c r="L55" s="34" t="e">
        <f>(IF(COUNTIF(星期四78节!#REF!,B55)&gt;=2,1,COUNTIF(星期四78节!#REF!,B55))+IF(COUNTIF(星期四78节!#REF!,B55)&gt;=2,1,COUNTIF(星期四78节!#REF!,B55))+IF(COUNTIF(星期四78节!#REF!,B55)&gt;=2,1,COUNTIF(星期四78节!#REF!,B55))+IF(COUNTIF(星期四78节!#REF!,B55)&gt;=2,1,COUNTIF(星期四78节!#REF!,B55)))*2</f>
        <v>#REF!</v>
      </c>
      <c r="M55" s="34" t="e">
        <f>(IF(COUNTIF(星期四78节!#REF!,B55)&gt;=2,1,COUNTIF(星期四78节!#REF!,B55))+IF(COUNTIF(星期四78节!#REF!,B55)&gt;=2,1,COUNTIF(星期四78节!#REF!,B55))+IF(COUNTIF(星期四78节!#REF!,B55)&gt;=2,1,COUNTIF(星期四78节!#REF!,B55))+IF(COUNTIF(星期四78节!#REF!,B55)&gt;=2,1,COUNTIF(星期四78节!#REF!,B55)))*2</f>
        <v>#REF!</v>
      </c>
      <c r="N55" s="34" t="e">
        <f t="shared" si="2"/>
        <v>#REF!</v>
      </c>
    </row>
    <row r="56" ht="20.1" customHeight="1" spans="1:14">
      <c r="A56" s="31">
        <v>61</v>
      </c>
      <c r="B56" s="35" t="s">
        <v>824</v>
      </c>
      <c r="C56" s="33" t="str">
        <f>VLOOKUP(B56,教师基础数据!$B$2:$G4512,3,FALSE)</f>
        <v>环生系</v>
      </c>
      <c r="D56" s="33" t="str">
        <f>VLOOKUP(B56,教师基础数据!$B$2:$G664,4,FALSE)</f>
        <v>专职</v>
      </c>
      <c r="E56" s="33" t="str">
        <f>VLOOKUP(B56,教师基础数据!$B$2:$G4697,5,FALSE)</f>
        <v>种植教研室</v>
      </c>
      <c r="F56" s="31">
        <f t="shared" si="1"/>
        <v>7</v>
      </c>
      <c r="G56" s="34" t="e">
        <f>(IF(COUNTIF(星期四78节!#REF!,B56)&gt;=2,1,COUNTIF(星期四78节!#REF!,B56))+IF(COUNTIF(星期四78节!#REF!,B56)&gt;=2,1,COUNTIF(星期四78节!#REF!,B56))+IF(COUNTIF(星期四78节!#REF!,B56)&gt;=2,1,COUNTIF(星期四78节!#REF!,B56))+IF(COUNTIF(星期四78节!#REF!,B56)&gt;=2,1,COUNTIF(星期四78节!#REF!,B56)))*2</f>
        <v>#REF!</v>
      </c>
      <c r="H56" s="34" t="e">
        <f>(IF(COUNTIF(星期四78节!#REF!,B56)&gt;=2,1,COUNTIF(星期四78节!#REF!,B56))+IF(COUNTIF(星期四78节!#REF!,B56)&gt;=2,1,COUNTIF(星期四78节!#REF!,B56))+IF(COUNTIF(星期四78节!#REF!,B56)&gt;=2,1,COUNTIF(星期四78节!#REF!,B56))+IF(COUNTIF(星期四78节!#REF!,B56)&gt;=2,1,COUNTIF(星期四78节!#REF!,B56)))*2</f>
        <v>#REF!</v>
      </c>
      <c r="I56" s="34" t="e">
        <f>(IF(COUNTIF(星期四78节!#REF!,B56)&gt;=2,1,COUNTIF(星期四78节!#REF!,B56))+IF(COUNTIF(星期四78节!#REF!,B56)&gt;=2,1,COUNTIF(星期四78节!#REF!,B56))+IF(COUNTIF(星期四78节!#REF!,B56)&gt;=2,1,COUNTIF(星期四78节!#REF!,B56))+IF(COUNTIF(星期四78节!#REF!,B56)&gt;=2,1,COUNTIF(星期四78节!#REF!,B56)))*2</f>
        <v>#REF!</v>
      </c>
      <c r="J56" s="34" t="e">
        <f>(IF(COUNTIF(星期四78节!#REF!,B56)&gt;=2,1,COUNTIF(星期四78节!#REF!,B56))+IF(COUNTIF(星期四78节!#REF!,B56)&gt;=2,1,COUNTIF(星期四78节!#REF!,B56))+IF(COUNTIF(星期四78节!#REF!,B56)&gt;=2,1,COUNTIF(星期四78节!#REF!,B56))+IF(COUNTIF(星期四78节!#REF!,B56)&gt;=2,1,COUNTIF(星期四78节!#REF!,B56)))*2</f>
        <v>#REF!</v>
      </c>
      <c r="K56" s="34" t="e">
        <f>(IF(COUNTIF(星期四78节!#REF!,B56)&gt;=2,1,COUNTIF(星期四78节!#REF!,B56))+IF(COUNTIF(星期四78节!#REF!,B56)&gt;=2,1,COUNTIF(星期四78节!#REF!,B56)))*2+(IF(COUNTIF(星期四78节!#REF!,B56)&gt;=2,1,COUNTIF(星期四78节!#REF!,B56))+IF(COUNTIF(星期四78节!#REF!,B56)&gt;=2,1,COUNTIF(星期四78节!#REF!,B56)))*2</f>
        <v>#REF!</v>
      </c>
      <c r="L56" s="34" t="e">
        <f>(IF(COUNTIF(星期四78节!#REF!,B56)&gt;=2,1,COUNTIF(星期四78节!#REF!,B56))+IF(COUNTIF(星期四78节!#REF!,B56)&gt;=2,1,COUNTIF(星期四78节!#REF!,B56))+IF(COUNTIF(星期四78节!#REF!,B56)&gt;=2,1,COUNTIF(星期四78节!#REF!,B56))+IF(COUNTIF(星期四78节!#REF!,B56)&gt;=2,1,COUNTIF(星期四78节!#REF!,B56)))*2</f>
        <v>#REF!</v>
      </c>
      <c r="M56" s="34" t="e">
        <f>(IF(COUNTIF(星期四78节!#REF!,B56)&gt;=2,1,COUNTIF(星期四78节!#REF!,B56))+IF(COUNTIF(星期四78节!#REF!,B56)&gt;=2,1,COUNTIF(星期四78节!#REF!,B56))+IF(COUNTIF(星期四78节!#REF!,B56)&gt;=2,1,COUNTIF(星期四78节!#REF!,B56))+IF(COUNTIF(星期四78节!#REF!,B56)&gt;=2,1,COUNTIF(星期四78节!#REF!,B56)))*2</f>
        <v>#REF!</v>
      </c>
      <c r="N56" s="34" t="e">
        <f t="shared" si="2"/>
        <v>#REF!</v>
      </c>
    </row>
    <row r="57" ht="20.1" customHeight="1" spans="1:14">
      <c r="A57" s="31">
        <v>62</v>
      </c>
      <c r="B57" s="35" t="s">
        <v>825</v>
      </c>
      <c r="C57" s="33" t="str">
        <f>VLOOKUP(B57,教师基础数据!$B$2:$G4648,3,FALSE)</f>
        <v>环生系</v>
      </c>
      <c r="D57" s="33" t="str">
        <f>VLOOKUP(B57,教师基础数据!$B$2:$G489,4,FALSE)</f>
        <v>专职</v>
      </c>
      <c r="E57" s="33" t="str">
        <f>VLOOKUP(B57,教师基础数据!$B$2:$G4522,5,FALSE)</f>
        <v>种植教研室</v>
      </c>
      <c r="F57" s="31">
        <f t="shared" si="1"/>
        <v>7</v>
      </c>
      <c r="G57" s="34" t="e">
        <f>(IF(COUNTIF(星期四78节!#REF!,B57)&gt;=2,1,COUNTIF(星期四78节!#REF!,B57))+IF(COUNTIF(星期四78节!#REF!,B57)&gt;=2,1,COUNTIF(星期四78节!#REF!,B57))+IF(COUNTIF(星期四78节!#REF!,B57)&gt;=2,1,COUNTIF(星期四78节!#REF!,B57))+IF(COUNTIF(星期四78节!#REF!,B57)&gt;=2,1,COUNTIF(星期四78节!#REF!,B57)))*2</f>
        <v>#REF!</v>
      </c>
      <c r="H57" s="34" t="e">
        <f>(IF(COUNTIF(星期四78节!#REF!,B57)&gt;=2,1,COUNTIF(星期四78节!#REF!,B57))+IF(COUNTIF(星期四78节!#REF!,B57)&gt;=2,1,COUNTIF(星期四78节!#REF!,B57))+IF(COUNTIF(星期四78节!#REF!,B57)&gt;=2,1,COUNTIF(星期四78节!#REF!,B57))+IF(COUNTIF(星期四78节!#REF!,B57)&gt;=2,1,COUNTIF(星期四78节!#REF!,B57)))*2</f>
        <v>#REF!</v>
      </c>
      <c r="I57" s="34" t="e">
        <f>(IF(COUNTIF(星期四78节!#REF!,B57)&gt;=2,1,COUNTIF(星期四78节!#REF!,B57))+IF(COUNTIF(星期四78节!#REF!,B57)&gt;=2,1,COUNTIF(星期四78节!#REF!,B57))+IF(COUNTIF(星期四78节!#REF!,B57)&gt;=2,1,COUNTIF(星期四78节!#REF!,B57))+IF(COUNTIF(星期四78节!#REF!,B57)&gt;=2,1,COUNTIF(星期四78节!#REF!,B57)))*2</f>
        <v>#REF!</v>
      </c>
      <c r="J57" s="34" t="e">
        <f>(IF(COUNTIF(星期四78节!#REF!,B57)&gt;=2,1,COUNTIF(星期四78节!#REF!,B57))+IF(COUNTIF(星期四78节!#REF!,B57)&gt;=2,1,COUNTIF(星期四78节!#REF!,B57))+IF(COUNTIF(星期四78节!#REF!,B57)&gt;=2,1,COUNTIF(星期四78节!#REF!,B57))+IF(COUNTIF(星期四78节!#REF!,B57)&gt;=2,1,COUNTIF(星期四78节!#REF!,B57)))*2</f>
        <v>#REF!</v>
      </c>
      <c r="K57" s="34" t="e">
        <f>(IF(COUNTIF(星期四78节!#REF!,B57)&gt;=2,1,COUNTIF(星期四78节!#REF!,B57))+IF(COUNTIF(星期四78节!#REF!,B57)&gt;=2,1,COUNTIF(星期四78节!#REF!,B57)))*2+(IF(COUNTIF(星期四78节!#REF!,B57)&gt;=2,1,COUNTIF(星期四78节!#REF!,B57))+IF(COUNTIF(星期四78节!#REF!,B57)&gt;=2,1,COUNTIF(星期四78节!#REF!,B57)))*2</f>
        <v>#REF!</v>
      </c>
      <c r="L57" s="34" t="e">
        <f>(IF(COUNTIF(星期四78节!#REF!,B57)&gt;=2,1,COUNTIF(星期四78节!#REF!,B57))+IF(COUNTIF(星期四78节!#REF!,B57)&gt;=2,1,COUNTIF(星期四78节!#REF!,B57))+IF(COUNTIF(星期四78节!#REF!,B57)&gt;=2,1,COUNTIF(星期四78节!#REF!,B57))+IF(COUNTIF(星期四78节!#REF!,B57)&gt;=2,1,COUNTIF(星期四78节!#REF!,B57)))*2</f>
        <v>#REF!</v>
      </c>
      <c r="M57" s="34" t="e">
        <f>(IF(COUNTIF(星期四78节!#REF!,B57)&gt;=2,1,COUNTIF(星期四78节!#REF!,B57))+IF(COUNTIF(星期四78节!#REF!,B57)&gt;=2,1,COUNTIF(星期四78节!#REF!,B57))+IF(COUNTIF(星期四78节!#REF!,B57)&gt;=2,1,COUNTIF(星期四78节!#REF!,B57))+IF(COUNTIF(星期四78节!#REF!,B57)&gt;=2,1,COUNTIF(星期四78节!#REF!,B57)))*2</f>
        <v>#REF!</v>
      </c>
      <c r="N57" s="34" t="e">
        <f t="shared" si="2"/>
        <v>#REF!</v>
      </c>
    </row>
    <row r="58" ht="20.1" customHeight="1" spans="1:14">
      <c r="A58" s="31">
        <v>63</v>
      </c>
      <c r="B58" s="35" t="s">
        <v>826</v>
      </c>
      <c r="C58" s="33" t="str">
        <f>VLOOKUP(B58,教师基础数据!$B$2:$G4750,3,FALSE)</f>
        <v>环生系</v>
      </c>
      <c r="D58" s="33" t="str">
        <f>VLOOKUP(B58,教师基础数据!$B$2:$G623,4,FALSE)</f>
        <v>专职</v>
      </c>
      <c r="E58" s="33" t="str">
        <f>VLOOKUP(B58,教师基础数据!$B$2:$G4656,5,FALSE)</f>
        <v>种植教研室</v>
      </c>
      <c r="F58" s="31">
        <f t="shared" si="1"/>
        <v>7</v>
      </c>
      <c r="G58" s="34" t="e">
        <f>(IF(COUNTIF(星期四78节!#REF!,B58)&gt;=2,1,COUNTIF(星期四78节!#REF!,B58))+IF(COUNTIF(星期四78节!#REF!,B58)&gt;=2,1,COUNTIF(星期四78节!#REF!,B58))+IF(COUNTIF(星期四78节!#REF!,B58)&gt;=2,1,COUNTIF(星期四78节!#REF!,B58))+IF(COUNTIF(星期四78节!#REF!,B58)&gt;=2,1,COUNTIF(星期四78节!#REF!,B58)))*2</f>
        <v>#REF!</v>
      </c>
      <c r="H58" s="34" t="e">
        <f>(IF(COUNTIF(星期四78节!#REF!,B58)&gt;=2,1,COUNTIF(星期四78节!#REF!,B58))+IF(COUNTIF(星期四78节!#REF!,B58)&gt;=2,1,COUNTIF(星期四78节!#REF!,B58))+IF(COUNTIF(星期四78节!#REF!,B58)&gt;=2,1,COUNTIF(星期四78节!#REF!,B58))+IF(COUNTIF(星期四78节!#REF!,B58)&gt;=2,1,COUNTIF(星期四78节!#REF!,B58)))*2</f>
        <v>#REF!</v>
      </c>
      <c r="I58" s="34" t="e">
        <f>(IF(COUNTIF(星期四78节!#REF!,B58)&gt;=2,1,COUNTIF(星期四78节!#REF!,B58))+IF(COUNTIF(星期四78节!#REF!,B58)&gt;=2,1,COUNTIF(星期四78节!#REF!,B58))+IF(COUNTIF(星期四78节!#REF!,B58)&gt;=2,1,COUNTIF(星期四78节!#REF!,B58))+IF(COUNTIF(星期四78节!#REF!,B58)&gt;=2,1,COUNTIF(星期四78节!#REF!,B58)))*2</f>
        <v>#REF!</v>
      </c>
      <c r="J58" s="34" t="e">
        <f>(IF(COUNTIF(星期四78节!#REF!,B58)&gt;=2,1,COUNTIF(星期四78节!#REF!,B58))+IF(COUNTIF(星期四78节!#REF!,B58)&gt;=2,1,COUNTIF(星期四78节!#REF!,B58))+IF(COUNTIF(星期四78节!#REF!,B58)&gt;=2,1,COUNTIF(星期四78节!#REF!,B58))+IF(COUNTIF(星期四78节!#REF!,B58)&gt;=2,1,COUNTIF(星期四78节!#REF!,B58)))*2</f>
        <v>#REF!</v>
      </c>
      <c r="K58" s="34" t="e">
        <f>(IF(COUNTIF(星期四78节!#REF!,B58)&gt;=2,1,COUNTIF(星期四78节!#REF!,B58))+IF(COUNTIF(星期四78节!#REF!,B58)&gt;=2,1,COUNTIF(星期四78节!#REF!,B58)))*2+(IF(COUNTIF(星期四78节!#REF!,B58)&gt;=2,1,COUNTIF(星期四78节!#REF!,B58))+IF(COUNTIF(星期四78节!#REF!,B58)&gt;=2,1,COUNTIF(星期四78节!#REF!,B58)))*2</f>
        <v>#REF!</v>
      </c>
      <c r="L58" s="34" t="e">
        <f>(IF(COUNTIF(星期四78节!#REF!,B58)&gt;=2,1,COUNTIF(星期四78节!#REF!,B58))+IF(COUNTIF(星期四78节!#REF!,B58)&gt;=2,1,COUNTIF(星期四78节!#REF!,B58))+IF(COUNTIF(星期四78节!#REF!,B58)&gt;=2,1,COUNTIF(星期四78节!#REF!,B58))+IF(COUNTIF(星期四78节!#REF!,B58)&gt;=2,1,COUNTIF(星期四78节!#REF!,B58)))*2</f>
        <v>#REF!</v>
      </c>
      <c r="M58" s="34" t="e">
        <f>(IF(COUNTIF(星期四78节!#REF!,B58)&gt;=2,1,COUNTIF(星期四78节!#REF!,B58))+IF(COUNTIF(星期四78节!#REF!,B58)&gt;=2,1,COUNTIF(星期四78节!#REF!,B58))+IF(COUNTIF(星期四78节!#REF!,B58)&gt;=2,1,COUNTIF(星期四78节!#REF!,B58))+IF(COUNTIF(星期四78节!#REF!,B58)&gt;=2,1,COUNTIF(星期四78节!#REF!,B58)))*2</f>
        <v>#REF!</v>
      </c>
      <c r="N58" s="34" t="e">
        <f t="shared" si="2"/>
        <v>#REF!</v>
      </c>
    </row>
    <row r="59" ht="20.1" customHeight="1" spans="1:14">
      <c r="A59" s="31">
        <v>64</v>
      </c>
      <c r="B59" s="35" t="s">
        <v>827</v>
      </c>
      <c r="C59" s="33" t="str">
        <f>VLOOKUP(B59,教师基础数据!$B$2:$G4616,3,FALSE)</f>
        <v>环生系</v>
      </c>
      <c r="D59" s="33" t="str">
        <f>VLOOKUP(B59,教师基础数据!$B$2:$G646,4,FALSE)</f>
        <v>专职</v>
      </c>
      <c r="E59" s="33" t="str">
        <f>VLOOKUP(B59,教师基础数据!$B$2:$G4679,5,FALSE)</f>
        <v>种植教研室</v>
      </c>
      <c r="F59" s="31">
        <f t="shared" si="1"/>
        <v>7</v>
      </c>
      <c r="G59" s="34" t="e">
        <f>(IF(COUNTIF(星期四78节!#REF!,B59)&gt;=2,1,COUNTIF(星期四78节!#REF!,B59))+IF(COUNTIF(星期四78节!#REF!,B59)&gt;=2,1,COUNTIF(星期四78节!#REF!,B59))+IF(COUNTIF(星期四78节!#REF!,B59)&gt;=2,1,COUNTIF(星期四78节!#REF!,B59))+IF(COUNTIF(星期四78节!#REF!,B59)&gt;=2,1,COUNTIF(星期四78节!#REF!,B59)))*2</f>
        <v>#REF!</v>
      </c>
      <c r="H59" s="34" t="e">
        <f>(IF(COUNTIF(星期四78节!#REF!,B59)&gt;=2,1,COUNTIF(星期四78节!#REF!,B59))+IF(COUNTIF(星期四78节!#REF!,B59)&gt;=2,1,COUNTIF(星期四78节!#REF!,B59))+IF(COUNTIF(星期四78节!#REF!,B59)&gt;=2,1,COUNTIF(星期四78节!#REF!,B59))+IF(COUNTIF(星期四78节!#REF!,B59)&gt;=2,1,COUNTIF(星期四78节!#REF!,B59)))*2</f>
        <v>#REF!</v>
      </c>
      <c r="I59" s="34" t="e">
        <f>(IF(COUNTIF(星期四78节!#REF!,B59)&gt;=2,1,COUNTIF(星期四78节!#REF!,B59))+IF(COUNTIF(星期四78节!#REF!,B59)&gt;=2,1,COUNTIF(星期四78节!#REF!,B59))+IF(COUNTIF(星期四78节!#REF!,B59)&gt;=2,1,COUNTIF(星期四78节!#REF!,B59))+IF(COUNTIF(星期四78节!#REF!,B59)&gt;=2,1,COUNTIF(星期四78节!#REF!,B59)))*2</f>
        <v>#REF!</v>
      </c>
      <c r="J59" s="34" t="e">
        <f>(IF(COUNTIF(星期四78节!#REF!,B59)&gt;=2,1,COUNTIF(星期四78节!#REF!,B59))+IF(COUNTIF(星期四78节!#REF!,B59)&gt;=2,1,COUNTIF(星期四78节!#REF!,B59))+IF(COUNTIF(星期四78节!#REF!,B59)&gt;=2,1,COUNTIF(星期四78节!#REF!,B59))+IF(COUNTIF(星期四78节!#REF!,B59)&gt;=2,1,COUNTIF(星期四78节!#REF!,B59)))*2</f>
        <v>#REF!</v>
      </c>
      <c r="K59" s="34" t="e">
        <f>(IF(COUNTIF(星期四78节!#REF!,B59)&gt;=2,1,COUNTIF(星期四78节!#REF!,B59))+IF(COUNTIF(星期四78节!#REF!,B59)&gt;=2,1,COUNTIF(星期四78节!#REF!,B59)))*2+(IF(COUNTIF(星期四78节!#REF!,B59)&gt;=2,1,COUNTIF(星期四78节!#REF!,B59))+IF(COUNTIF(星期四78节!#REF!,B59)&gt;=2,1,COUNTIF(星期四78节!#REF!,B59)))*2</f>
        <v>#REF!</v>
      </c>
      <c r="L59" s="34" t="e">
        <f>(IF(COUNTIF(星期四78节!#REF!,B59)&gt;=2,1,COUNTIF(星期四78节!#REF!,B59))+IF(COUNTIF(星期四78节!#REF!,B59)&gt;=2,1,COUNTIF(星期四78节!#REF!,B59))+IF(COUNTIF(星期四78节!#REF!,B59)&gt;=2,1,COUNTIF(星期四78节!#REF!,B59))+IF(COUNTIF(星期四78节!#REF!,B59)&gt;=2,1,COUNTIF(星期四78节!#REF!,B59)))*2</f>
        <v>#REF!</v>
      </c>
      <c r="M59" s="34" t="e">
        <f>(IF(COUNTIF(星期四78节!#REF!,B59)&gt;=2,1,COUNTIF(星期四78节!#REF!,B59))+IF(COUNTIF(星期四78节!#REF!,B59)&gt;=2,1,COUNTIF(星期四78节!#REF!,B59))+IF(COUNTIF(星期四78节!#REF!,B59)&gt;=2,1,COUNTIF(星期四78节!#REF!,B59))+IF(COUNTIF(星期四78节!#REF!,B59)&gt;=2,1,COUNTIF(星期四78节!#REF!,B59)))*2</f>
        <v>#REF!</v>
      </c>
      <c r="N59" s="34" t="e">
        <f t="shared" si="2"/>
        <v>#REF!</v>
      </c>
    </row>
    <row r="60" ht="20.1" customHeight="1" spans="1:14">
      <c r="A60" s="31">
        <v>65</v>
      </c>
      <c r="B60" s="32" t="s">
        <v>828</v>
      </c>
      <c r="C60" s="33" t="str">
        <f>VLOOKUP(B60,教师基础数据!$B$2:$G4568,3,FALSE)</f>
        <v>环生系</v>
      </c>
      <c r="D60" s="33" t="str">
        <f>VLOOKUP(B60,教师基础数据!$B$2:$G693,4,FALSE)</f>
        <v>专职</v>
      </c>
      <c r="E60" s="33" t="str">
        <f>VLOOKUP(B60,教师基础数据!$B$2:$G4727,5,FALSE)</f>
        <v>种植教研室</v>
      </c>
      <c r="F60" s="31">
        <f t="shared" si="1"/>
        <v>7</v>
      </c>
      <c r="G60" s="34">
        <v>6</v>
      </c>
      <c r="H60" s="34" t="e">
        <f>(IF(COUNTIF(星期四78节!#REF!,B60)&gt;=2,1,COUNTIF(星期四78节!#REF!,B60))+IF(COUNTIF(星期四78节!#REF!,B60)&gt;=2,1,COUNTIF(星期四78节!#REF!,B60))+IF(COUNTIF(星期四78节!#REF!,B60)&gt;=2,1,COUNTIF(星期四78节!#REF!,B60))+IF(COUNTIF(星期四78节!#REF!,B60)&gt;=2,1,COUNTIF(星期四78节!#REF!,B60)))*2</f>
        <v>#REF!</v>
      </c>
      <c r="I60" s="34" t="e">
        <f>(IF(COUNTIF(星期四78节!#REF!,B60)&gt;=2,1,COUNTIF(星期四78节!#REF!,B60))+IF(COUNTIF(星期四78节!#REF!,B60)&gt;=2,1,COUNTIF(星期四78节!#REF!,B60))+IF(COUNTIF(星期四78节!#REF!,B60)&gt;=2,1,COUNTIF(星期四78节!#REF!,B60))+IF(COUNTIF(星期四78节!#REF!,B60)&gt;=2,1,COUNTIF(星期四78节!#REF!,B60)))*2</f>
        <v>#REF!</v>
      </c>
      <c r="J60" s="34" t="e">
        <f>(IF(COUNTIF(星期四78节!#REF!,B60)&gt;=2,1,COUNTIF(星期四78节!#REF!,B60))+IF(COUNTIF(星期四78节!#REF!,B60)&gt;=2,1,COUNTIF(星期四78节!#REF!,B60))+IF(COUNTIF(星期四78节!#REF!,B60)&gt;=2,1,COUNTIF(星期四78节!#REF!,B60))+IF(COUNTIF(星期四78节!#REF!,B60)&gt;=2,1,COUNTIF(星期四78节!#REF!,B60)))*2</f>
        <v>#REF!</v>
      </c>
      <c r="K60" s="34">
        <v>4</v>
      </c>
      <c r="L60" s="34" t="e">
        <f>(IF(COUNTIF(星期四78节!#REF!,B60)&gt;=2,1,COUNTIF(星期四78节!#REF!,B60))+IF(COUNTIF(星期四78节!#REF!,B60)&gt;=2,1,COUNTIF(星期四78节!#REF!,B60))+IF(COUNTIF(星期四78节!#REF!,B60)&gt;=2,1,COUNTIF(星期四78节!#REF!,B60))+IF(COUNTIF(星期四78节!#REF!,B60)&gt;=2,1,COUNTIF(星期四78节!#REF!,B60)))*2</f>
        <v>#REF!</v>
      </c>
      <c r="M60" s="34" t="e">
        <f>(IF(COUNTIF(星期四78节!#REF!,B60)&gt;=2,1,COUNTIF(星期四78节!#REF!,B60))+IF(COUNTIF(星期四78节!#REF!,B60)&gt;=2,1,COUNTIF(星期四78节!#REF!,B60))+IF(COUNTIF(星期四78节!#REF!,B60)&gt;=2,1,COUNTIF(星期四78节!#REF!,B60))+IF(COUNTIF(星期四78节!#REF!,B60)&gt;=2,1,COUNTIF(星期四78节!#REF!,B60)))*2</f>
        <v>#REF!</v>
      </c>
      <c r="N60" s="34" t="e">
        <f t="shared" si="2"/>
        <v>#REF!</v>
      </c>
    </row>
    <row r="61" ht="20.1" customHeight="1" spans="1:14">
      <c r="A61" s="31">
        <v>66</v>
      </c>
      <c r="B61" s="35" t="s">
        <v>829</v>
      </c>
      <c r="C61" s="33" t="str">
        <f>VLOOKUP(B61,教师基础数据!$B$2:$G4581,3,FALSE)</f>
        <v>环生系</v>
      </c>
      <c r="D61" s="33" t="str">
        <f>VLOOKUP(B61,教师基础数据!$B$2:$G470,4,FALSE)</f>
        <v>兼职</v>
      </c>
      <c r="E61" s="33" t="str">
        <f>VLOOKUP(B61,教师基础数据!$B$2:$G4503,5,FALSE)</f>
        <v>种植教研室</v>
      </c>
      <c r="F61" s="31">
        <f t="shared" si="1"/>
        <v>7</v>
      </c>
      <c r="G61" s="34" t="e">
        <f>(IF(COUNTIF(星期四78节!#REF!,B61)&gt;=2,1,COUNTIF(星期四78节!#REF!,B61))+IF(COUNTIF(星期四78节!#REF!,B61)&gt;=2,1,COUNTIF(星期四78节!#REF!,B61))+IF(COUNTIF(星期四78节!#REF!,B61)&gt;=2,1,COUNTIF(星期四78节!#REF!,B61))+IF(COUNTIF(星期四78节!#REF!,B61)&gt;=2,1,COUNTIF(星期四78节!#REF!,B61)))*2</f>
        <v>#REF!</v>
      </c>
      <c r="H61" s="34" t="e">
        <f>(IF(COUNTIF(星期四78节!#REF!,B61)&gt;=2,1,COUNTIF(星期四78节!#REF!,B61))+IF(COUNTIF(星期四78节!#REF!,B61)&gt;=2,1,COUNTIF(星期四78节!#REF!,B61))+IF(COUNTIF(星期四78节!#REF!,B61)&gt;=2,1,COUNTIF(星期四78节!#REF!,B61))+IF(COUNTIF(星期四78节!#REF!,B61)&gt;=2,1,COUNTIF(星期四78节!#REF!,B61)))*2</f>
        <v>#REF!</v>
      </c>
      <c r="I61" s="34" t="e">
        <f>(IF(COUNTIF(星期四78节!#REF!,B61)&gt;=2,1,COUNTIF(星期四78节!#REF!,B61))+IF(COUNTIF(星期四78节!#REF!,B61)&gt;=2,1,COUNTIF(星期四78节!#REF!,B61))+IF(COUNTIF(星期四78节!#REF!,B61)&gt;=2,1,COUNTIF(星期四78节!#REF!,B61))+IF(COUNTIF(星期四78节!#REF!,B61)&gt;=2,1,COUNTIF(星期四78节!#REF!,B61)))*2</f>
        <v>#REF!</v>
      </c>
      <c r="J61" s="34" t="e">
        <f>(IF(COUNTIF(星期四78节!#REF!,B61)&gt;=2,1,COUNTIF(星期四78节!#REF!,B61))+IF(COUNTIF(星期四78节!#REF!,B61)&gt;=2,1,COUNTIF(星期四78节!#REF!,B61))+IF(COUNTIF(星期四78节!#REF!,B61)&gt;=2,1,COUNTIF(星期四78节!#REF!,B61))+IF(COUNTIF(星期四78节!#REF!,B61)&gt;=2,1,COUNTIF(星期四78节!#REF!,B61)))*2</f>
        <v>#REF!</v>
      </c>
      <c r="K61" s="34" t="e">
        <f>(IF(COUNTIF(星期四78节!#REF!,B61)&gt;=2,1,COUNTIF(星期四78节!#REF!,B61))+IF(COUNTIF(星期四78节!#REF!,B61)&gt;=2,1,COUNTIF(星期四78节!#REF!,B61)))*2+(IF(COUNTIF(星期四78节!#REF!,B61)&gt;=2,1,COUNTIF(星期四78节!#REF!,B61))+IF(COUNTIF(星期四78节!#REF!,B61)&gt;=2,1,COUNTIF(星期四78节!#REF!,B61)))*2</f>
        <v>#REF!</v>
      </c>
      <c r="L61" s="34" t="e">
        <f>(IF(COUNTIF(星期四78节!#REF!,B61)&gt;=2,1,COUNTIF(星期四78节!#REF!,B61))+IF(COUNTIF(星期四78节!#REF!,B61)&gt;=2,1,COUNTIF(星期四78节!#REF!,B61))+IF(COUNTIF(星期四78节!#REF!,B61)&gt;=2,1,COUNTIF(星期四78节!#REF!,B61))+IF(COUNTIF(星期四78节!#REF!,B61)&gt;=2,1,COUNTIF(星期四78节!#REF!,B61)))*2</f>
        <v>#REF!</v>
      </c>
      <c r="M61" s="34" t="e">
        <f>(IF(COUNTIF(星期四78节!#REF!,B61)&gt;=2,1,COUNTIF(星期四78节!#REF!,B61))+IF(COUNTIF(星期四78节!#REF!,B61)&gt;=2,1,COUNTIF(星期四78节!#REF!,B61))+IF(COUNTIF(星期四78节!#REF!,B61)&gt;=2,1,COUNTIF(星期四78节!#REF!,B61))+IF(COUNTIF(星期四78节!#REF!,B61)&gt;=2,1,COUNTIF(星期四78节!#REF!,B61)))*2</f>
        <v>#REF!</v>
      </c>
      <c r="N61" s="34" t="e">
        <f t="shared" si="2"/>
        <v>#REF!</v>
      </c>
    </row>
    <row r="62" ht="20.1" customHeight="1" spans="1:14">
      <c r="A62" s="31">
        <v>67</v>
      </c>
      <c r="B62" s="32" t="s">
        <v>830</v>
      </c>
      <c r="C62" s="33" t="str">
        <f>VLOOKUP(B62,教师基础数据!$B$2:$G4737,3,FALSE)</f>
        <v>环生系</v>
      </c>
      <c r="D62" s="33" t="str">
        <f>VLOOKUP(B62,教师基础数据!$B$2:$G450,4,FALSE)</f>
        <v>专职</v>
      </c>
      <c r="E62" s="33" t="str">
        <f>VLOOKUP(B62,教师基础数据!$B$2:$G4485,5,FALSE)</f>
        <v>种植教研室</v>
      </c>
      <c r="F62" s="31">
        <f t="shared" si="1"/>
        <v>7</v>
      </c>
      <c r="G62" s="34" t="e">
        <f>(IF(COUNTIF(星期四78节!#REF!,B62)&gt;=2,1,COUNTIF(星期四78节!#REF!,B62))+IF(COUNTIF(星期四78节!#REF!,B62)&gt;=2,1,COUNTIF(星期四78节!#REF!,B62))+IF(COUNTIF(星期四78节!#REF!,B62)&gt;=2,1,COUNTIF(星期四78节!#REF!,B62))+IF(COUNTIF(星期四78节!#REF!,B62)&gt;=2,1,COUNTIF(星期四78节!#REF!,B62)))*2</f>
        <v>#REF!</v>
      </c>
      <c r="H62" s="34" t="e">
        <f>(IF(COUNTIF(星期四78节!#REF!,B62)&gt;=2,1,COUNTIF(星期四78节!#REF!,B62))+IF(COUNTIF(星期四78节!#REF!,B62)&gt;=2,1,COUNTIF(星期四78节!#REF!,B62))+IF(COUNTIF(星期四78节!#REF!,B62)&gt;=2,1,COUNTIF(星期四78节!#REF!,B62))+IF(COUNTIF(星期四78节!#REF!,B62)&gt;=2,1,COUNTIF(星期四78节!#REF!,B62)))*2</f>
        <v>#REF!</v>
      </c>
      <c r="I62" s="34" t="e">
        <f>(IF(COUNTIF(星期四78节!#REF!,B62)&gt;=2,1,COUNTIF(星期四78节!#REF!,B62))+IF(COUNTIF(星期四78节!#REF!,B62)&gt;=2,1,COUNTIF(星期四78节!#REF!,B62))+IF(COUNTIF(星期四78节!#REF!,B62)&gt;=2,1,COUNTIF(星期四78节!#REF!,B62))+IF(COUNTIF(星期四78节!#REF!,B62)&gt;=2,1,COUNTIF(星期四78节!#REF!,B62)))*2</f>
        <v>#REF!</v>
      </c>
      <c r="J62" s="34" t="e">
        <f>(IF(COUNTIF(星期四78节!#REF!,B62)&gt;=2,1,COUNTIF(星期四78节!#REF!,B62))+IF(COUNTIF(星期四78节!#REF!,B62)&gt;=2,1,COUNTIF(星期四78节!#REF!,B62))+IF(COUNTIF(星期四78节!#REF!,B62)&gt;=2,1,COUNTIF(星期四78节!#REF!,B62))+IF(COUNTIF(星期四78节!#REF!,B62)&gt;=2,1,COUNTIF(星期四78节!#REF!,B62)))*2</f>
        <v>#REF!</v>
      </c>
      <c r="K62" s="34" t="e">
        <f>(IF(COUNTIF(星期四78节!#REF!,B62)&gt;=2,1,COUNTIF(星期四78节!#REF!,B62))+IF(COUNTIF(星期四78节!#REF!,B62)&gt;=2,1,COUNTIF(星期四78节!#REF!,B62)))*2+(IF(COUNTIF(星期四78节!#REF!,B62)&gt;=2,1,COUNTIF(星期四78节!#REF!,B62))+IF(COUNTIF(星期四78节!#REF!,B62)&gt;=2,1,COUNTIF(星期四78节!#REF!,B62)))*2</f>
        <v>#REF!</v>
      </c>
      <c r="L62" s="34" t="e">
        <f>(IF(COUNTIF(星期四78节!#REF!,B62)&gt;=2,1,COUNTIF(星期四78节!#REF!,B62))+IF(COUNTIF(星期四78节!#REF!,B62)&gt;=2,1,COUNTIF(星期四78节!#REF!,B62))+IF(COUNTIF(星期四78节!#REF!,B62)&gt;=2,1,COUNTIF(星期四78节!#REF!,B62))+IF(COUNTIF(星期四78节!#REF!,B62)&gt;=2,1,COUNTIF(星期四78节!#REF!,B62)))*2</f>
        <v>#REF!</v>
      </c>
      <c r="M62" s="34" t="e">
        <f>(IF(COUNTIF(星期四78节!#REF!,B62)&gt;=2,1,COUNTIF(星期四78节!#REF!,B62))+IF(COUNTIF(星期四78节!#REF!,B62)&gt;=2,1,COUNTIF(星期四78节!#REF!,B62))+IF(COUNTIF(星期四78节!#REF!,B62)&gt;=2,1,COUNTIF(星期四78节!#REF!,B62))+IF(COUNTIF(星期四78节!#REF!,B62)&gt;=2,1,COUNTIF(星期四78节!#REF!,B62)))*2</f>
        <v>#REF!</v>
      </c>
      <c r="N62" s="34" t="e">
        <f t="shared" si="2"/>
        <v>#REF!</v>
      </c>
    </row>
    <row r="63" ht="20.1" customHeight="1" spans="1:14">
      <c r="A63" s="31">
        <v>68</v>
      </c>
      <c r="B63" s="32" t="s">
        <v>831</v>
      </c>
      <c r="C63" s="33" t="str">
        <f>VLOOKUP(B63,教师基础数据!$B$2:$G4738,3,FALSE)</f>
        <v>环生系</v>
      </c>
      <c r="D63" s="33" t="str">
        <f>VLOOKUP(B63,教师基础数据!$B$2:$G453,4,FALSE)</f>
        <v>专职</v>
      </c>
      <c r="E63" s="33" t="str">
        <f>VLOOKUP(B63,教师基础数据!$B$2:$G4486,5,FALSE)</f>
        <v>种植教研室</v>
      </c>
      <c r="F63" s="31">
        <f t="shared" si="1"/>
        <v>7</v>
      </c>
      <c r="G63" s="34" t="e">
        <f>(IF(COUNTIF(星期四78节!#REF!,B63)&gt;=2,1,COUNTIF(星期四78节!#REF!,B63))+IF(COUNTIF(星期四78节!#REF!,B63)&gt;=2,1,COUNTIF(星期四78节!#REF!,B63))+IF(COUNTIF(星期四78节!#REF!,B63)&gt;=2,1,COUNTIF(星期四78节!#REF!,B63))+IF(COUNTIF(星期四78节!#REF!,B63)&gt;=2,1,COUNTIF(星期四78节!#REF!,B63)))*2</f>
        <v>#REF!</v>
      </c>
      <c r="H63" s="34" t="e">
        <f>(IF(COUNTIF(星期四78节!#REF!,B63)&gt;=2,1,COUNTIF(星期四78节!#REF!,B63))+IF(COUNTIF(星期四78节!#REF!,B63)&gt;=2,1,COUNTIF(星期四78节!#REF!,B63))+IF(COUNTIF(星期四78节!#REF!,B63)&gt;=2,1,COUNTIF(星期四78节!#REF!,B63))+IF(COUNTIF(星期四78节!#REF!,B63)&gt;=2,1,COUNTIF(星期四78节!#REF!,B63)))*2</f>
        <v>#REF!</v>
      </c>
      <c r="I63" s="34" t="e">
        <f>(IF(COUNTIF(星期四78节!#REF!,B63)&gt;=2,1,COUNTIF(星期四78节!#REF!,B63))+IF(COUNTIF(星期四78节!#REF!,B63)&gt;=2,1,COUNTIF(星期四78节!#REF!,B63))+IF(COUNTIF(星期四78节!#REF!,B63)&gt;=2,1,COUNTIF(星期四78节!#REF!,B63))+IF(COUNTIF(星期四78节!#REF!,B63)&gt;=2,1,COUNTIF(星期四78节!#REF!,B63)))*2</f>
        <v>#REF!</v>
      </c>
      <c r="J63" s="34" t="e">
        <f>(IF(COUNTIF(星期四78节!#REF!,B63)&gt;=2,1,COUNTIF(星期四78节!#REF!,B63))+IF(COUNTIF(星期四78节!#REF!,B63)&gt;=2,1,COUNTIF(星期四78节!#REF!,B63))+IF(COUNTIF(星期四78节!#REF!,B63)&gt;=2,1,COUNTIF(星期四78节!#REF!,B63))+IF(COUNTIF(星期四78节!#REF!,B63)&gt;=2,1,COUNTIF(星期四78节!#REF!,B63)))*2</f>
        <v>#REF!</v>
      </c>
      <c r="K63" s="34" t="e">
        <f>(IF(COUNTIF(星期四78节!#REF!,B63)&gt;=2,1,COUNTIF(星期四78节!#REF!,B63))+IF(COUNTIF(星期四78节!#REF!,B63)&gt;=2,1,COUNTIF(星期四78节!#REF!,B63)))*2+(IF(COUNTIF(星期四78节!#REF!,B63)&gt;=2,1,COUNTIF(星期四78节!#REF!,B63))+IF(COUNTIF(星期四78节!#REF!,B63)&gt;=2,1,COUNTIF(星期四78节!#REF!,B63)))*2</f>
        <v>#REF!</v>
      </c>
      <c r="L63" s="34" t="e">
        <f>(IF(COUNTIF(星期四78节!#REF!,B63)&gt;=2,1,COUNTIF(星期四78节!#REF!,B63))+IF(COUNTIF(星期四78节!#REF!,B63)&gt;=2,1,COUNTIF(星期四78节!#REF!,B63))+IF(COUNTIF(星期四78节!#REF!,B63)&gt;=2,1,COUNTIF(星期四78节!#REF!,B63))+IF(COUNTIF(星期四78节!#REF!,B63)&gt;=2,1,COUNTIF(星期四78节!#REF!,B63)))*2</f>
        <v>#REF!</v>
      </c>
      <c r="M63" s="34" t="e">
        <f>(IF(COUNTIF(星期四78节!#REF!,B63)&gt;=2,1,COUNTIF(星期四78节!#REF!,B63))+IF(COUNTIF(星期四78节!#REF!,B63)&gt;=2,1,COUNTIF(星期四78节!#REF!,B63))+IF(COUNTIF(星期四78节!#REF!,B63)&gt;=2,1,COUNTIF(星期四78节!#REF!,B63))+IF(COUNTIF(星期四78节!#REF!,B63)&gt;=2,1,COUNTIF(星期四78节!#REF!,B63)))*2</f>
        <v>#REF!</v>
      </c>
      <c r="N63" s="34" t="e">
        <f t="shared" si="2"/>
        <v>#REF!</v>
      </c>
    </row>
    <row r="64" ht="20.1" customHeight="1" spans="1:14">
      <c r="A64" s="31">
        <v>69</v>
      </c>
      <c r="B64" s="32" t="s">
        <v>832</v>
      </c>
      <c r="C64" s="33" t="str">
        <f>VLOOKUP(B64,教师基础数据!$B$2:$G4503,3,FALSE)</f>
        <v>机械系</v>
      </c>
      <c r="D64" s="33" t="str">
        <f>VLOOKUP(B64,教师基础数据!$B$2:$G473,4,FALSE)</f>
        <v>兼职</v>
      </c>
      <c r="E64" s="33" t="str">
        <f>VLOOKUP(B64,教师基础数据!$B$2:$G4506,5,FALSE)</f>
        <v>机械设计与制造教研室</v>
      </c>
      <c r="F64" s="31">
        <f t="shared" si="1"/>
        <v>7</v>
      </c>
      <c r="G64" s="34" t="e">
        <f>(IF(COUNTIF(星期四78节!#REF!,B64)&gt;=2,1,COUNTIF(星期四78节!#REF!,B64))+IF(COUNTIF(星期四78节!#REF!,B64)&gt;=2,1,COUNTIF(星期四78节!#REF!,B64))+IF(COUNTIF(星期四78节!#REF!,B64)&gt;=2,1,COUNTIF(星期四78节!#REF!,B64))+IF(COUNTIF(星期四78节!#REF!,B64)&gt;=2,1,COUNTIF(星期四78节!#REF!,B64)))*2</f>
        <v>#REF!</v>
      </c>
      <c r="H64" s="34" t="e">
        <f>(IF(COUNTIF(星期四78节!#REF!,B64)&gt;=2,1,COUNTIF(星期四78节!#REF!,B64))+IF(COUNTIF(星期四78节!#REF!,B64)&gt;=2,1,COUNTIF(星期四78节!#REF!,B64))+IF(COUNTIF(星期四78节!#REF!,B64)&gt;=2,1,COUNTIF(星期四78节!#REF!,B64))+IF(COUNTIF(星期四78节!#REF!,B64)&gt;=2,1,COUNTIF(星期四78节!#REF!,B64)))*2</f>
        <v>#REF!</v>
      </c>
      <c r="I64" s="34" t="e">
        <f>(IF(COUNTIF(星期四78节!#REF!,B64)&gt;=2,1,COUNTIF(星期四78节!#REF!,B64))+IF(COUNTIF(星期四78节!#REF!,B64)&gt;=2,1,COUNTIF(星期四78节!#REF!,B64))+IF(COUNTIF(星期四78节!#REF!,B64)&gt;=2,1,COUNTIF(星期四78节!#REF!,B64))+IF(COUNTIF(星期四78节!#REF!,B64)&gt;=2,1,COUNTIF(星期四78节!#REF!,B64)))*2</f>
        <v>#REF!</v>
      </c>
      <c r="J64" s="34" t="e">
        <f>(IF(COUNTIF(星期四78节!#REF!,B64)&gt;=2,1,COUNTIF(星期四78节!#REF!,B64))+IF(COUNTIF(星期四78节!#REF!,B64)&gt;=2,1,COUNTIF(星期四78节!#REF!,B64))+IF(COUNTIF(星期四78节!#REF!,B64)&gt;=2,1,COUNTIF(星期四78节!#REF!,B64))+IF(COUNTIF(星期四78节!#REF!,B64)&gt;=2,1,COUNTIF(星期四78节!#REF!,B64)))*2</f>
        <v>#REF!</v>
      </c>
      <c r="K64" s="34" t="e">
        <f>(IF(COUNTIF(星期四78节!#REF!,B64)&gt;=2,1,COUNTIF(星期四78节!#REF!,B64))+IF(COUNTIF(星期四78节!#REF!,B64)&gt;=2,1,COUNTIF(星期四78节!#REF!,B64)))*2+(IF(COUNTIF(星期四78节!#REF!,B64)&gt;=2,1,COUNTIF(星期四78节!#REF!,B64))+IF(COUNTIF(星期四78节!#REF!,B64)&gt;=2,1,COUNTIF(星期四78节!#REF!,B64)))*2</f>
        <v>#REF!</v>
      </c>
      <c r="L64" s="34" t="e">
        <f>(IF(COUNTIF(星期四78节!#REF!,B64)&gt;=2,1,COUNTIF(星期四78节!#REF!,B64))+IF(COUNTIF(星期四78节!#REF!,B64)&gt;=2,1,COUNTIF(星期四78节!#REF!,B64))+IF(COUNTIF(星期四78节!#REF!,B64)&gt;=2,1,COUNTIF(星期四78节!#REF!,B64))+IF(COUNTIF(星期四78节!#REF!,B64)&gt;=2,1,COUNTIF(星期四78节!#REF!,B64)))*2</f>
        <v>#REF!</v>
      </c>
      <c r="M64" s="34" t="e">
        <f>(IF(COUNTIF(星期四78节!#REF!,B64)&gt;=2,1,COUNTIF(星期四78节!#REF!,B64))+IF(COUNTIF(星期四78节!#REF!,B64)&gt;=2,1,COUNTIF(星期四78节!#REF!,B64))+IF(COUNTIF(星期四78节!#REF!,B64)&gt;=2,1,COUNTIF(星期四78节!#REF!,B64))+IF(COUNTIF(星期四78节!#REF!,B64)&gt;=2,1,COUNTIF(星期四78节!#REF!,B64)))*2</f>
        <v>#REF!</v>
      </c>
      <c r="N64" s="34" t="e">
        <f t="shared" si="2"/>
        <v>#REF!</v>
      </c>
    </row>
    <row r="65" ht="20.1" customHeight="1" spans="1:14">
      <c r="A65" s="31">
        <v>70</v>
      </c>
      <c r="B65" s="36" t="s">
        <v>833</v>
      </c>
      <c r="C65" s="33" t="str">
        <f>VLOOKUP(B65,教师基础数据!$B$2:$G4672,3,FALSE)</f>
        <v>机械系</v>
      </c>
      <c r="D65" s="33" t="str">
        <f>VLOOKUP(B65,教师基础数据!$B$2:$G457,4,FALSE)</f>
        <v>兼职</v>
      </c>
      <c r="E65" s="33" t="str">
        <f>VLOOKUP(B65,教师基础数据!$B$2:$G4490,5,FALSE)</f>
        <v>机械设计与制造教研室</v>
      </c>
      <c r="F65" s="31">
        <f t="shared" si="1"/>
        <v>7</v>
      </c>
      <c r="G65" s="34" t="e">
        <f>(IF(COUNTIF(星期四78节!#REF!,B65)&gt;=2,1,COUNTIF(星期四78节!#REF!,B65))+IF(COUNTIF(星期四78节!#REF!,B65)&gt;=2,1,COUNTIF(星期四78节!#REF!,B65))+IF(COUNTIF(星期四78节!#REF!,B65)&gt;=2,1,COUNTIF(星期四78节!#REF!,B65))+IF(COUNTIF(星期四78节!#REF!,B65)&gt;=2,1,COUNTIF(星期四78节!#REF!,B65)))*2</f>
        <v>#REF!</v>
      </c>
      <c r="H65" s="34" t="e">
        <f>(IF(COUNTIF(星期四78节!#REF!,B65)&gt;=2,1,COUNTIF(星期四78节!#REF!,B65))+IF(COUNTIF(星期四78节!#REF!,B65)&gt;=2,1,COUNTIF(星期四78节!#REF!,B65))+IF(COUNTIF(星期四78节!#REF!,B65)&gt;=2,1,COUNTIF(星期四78节!#REF!,B65))+IF(COUNTIF(星期四78节!#REF!,B65)&gt;=2,1,COUNTIF(星期四78节!#REF!,B65)))*2</f>
        <v>#REF!</v>
      </c>
      <c r="I65" s="34" t="e">
        <f>(IF(COUNTIF(星期四78节!#REF!,B65)&gt;=2,1,COUNTIF(星期四78节!#REF!,B65))+IF(COUNTIF(星期四78节!#REF!,B65)&gt;=2,1,COUNTIF(星期四78节!#REF!,B65))+IF(COUNTIF(星期四78节!#REF!,B65)&gt;=2,1,COUNTIF(星期四78节!#REF!,B65))+IF(COUNTIF(星期四78节!#REF!,B65)&gt;=2,1,COUNTIF(星期四78节!#REF!,B65)))*2</f>
        <v>#REF!</v>
      </c>
      <c r="J65" s="34" t="e">
        <f>(IF(COUNTIF(星期四78节!#REF!,B65)&gt;=2,1,COUNTIF(星期四78节!#REF!,B65))+IF(COUNTIF(星期四78节!#REF!,B65)&gt;=2,1,COUNTIF(星期四78节!#REF!,B65))+IF(COUNTIF(星期四78节!#REF!,B65)&gt;=2,1,COUNTIF(星期四78节!#REF!,B65))+IF(COUNTIF(星期四78节!#REF!,B65)&gt;=2,1,COUNTIF(星期四78节!#REF!,B65)))*2</f>
        <v>#REF!</v>
      </c>
      <c r="K65" s="34" t="e">
        <f>(IF(COUNTIF(星期四78节!#REF!,B65)&gt;=2,1,COUNTIF(星期四78节!#REF!,B65))+IF(COUNTIF(星期四78节!#REF!,B65)&gt;=2,1,COUNTIF(星期四78节!#REF!,B65)))*2+(IF(COUNTIF(星期四78节!#REF!,B65)&gt;=2,1,COUNTIF(星期四78节!#REF!,B65))+IF(COUNTIF(星期四78节!#REF!,B65)&gt;=2,1,COUNTIF(星期四78节!#REF!,B65)))*2</f>
        <v>#REF!</v>
      </c>
      <c r="L65" s="34" t="e">
        <f>(IF(COUNTIF(星期四78节!#REF!,B65)&gt;=2,1,COUNTIF(星期四78节!#REF!,B65))+IF(COUNTIF(星期四78节!#REF!,B65)&gt;=2,1,COUNTIF(星期四78节!#REF!,B65))+IF(COUNTIF(星期四78节!#REF!,B65)&gt;=2,1,COUNTIF(星期四78节!#REF!,B65))+IF(COUNTIF(星期四78节!#REF!,B65)&gt;=2,1,COUNTIF(星期四78节!#REF!,B65)))*2</f>
        <v>#REF!</v>
      </c>
      <c r="M65" s="34" t="e">
        <f>(IF(COUNTIF(星期四78节!#REF!,B65)&gt;=2,1,COUNTIF(星期四78节!#REF!,B65))+IF(COUNTIF(星期四78节!#REF!,B65)&gt;=2,1,COUNTIF(星期四78节!#REF!,B65))+IF(COUNTIF(星期四78节!#REF!,B65)&gt;=2,1,COUNTIF(星期四78节!#REF!,B65))+IF(COUNTIF(星期四78节!#REF!,B65)&gt;=2,1,COUNTIF(星期四78节!#REF!,B65)))*2</f>
        <v>#REF!</v>
      </c>
      <c r="N65" s="34" t="e">
        <f t="shared" si="2"/>
        <v>#REF!</v>
      </c>
    </row>
    <row r="66" ht="20.1" customHeight="1" spans="1:14">
      <c r="A66" s="31">
        <v>71</v>
      </c>
      <c r="B66" s="35" t="s">
        <v>834</v>
      </c>
      <c r="C66" s="33" t="str">
        <f>VLOOKUP(B66,教师基础数据!$B$2:$G4684,3,FALSE)</f>
        <v>机械系</v>
      </c>
      <c r="D66" s="33" t="str">
        <f>VLOOKUP(B66,教师基础数据!$B$2:$G454,4,FALSE)</f>
        <v>外聘</v>
      </c>
      <c r="E66" s="33" t="str">
        <f>VLOOKUP(B66,教师基础数据!$B$2:$G4487,5,FALSE)</f>
        <v>机械设计与制造教研室</v>
      </c>
      <c r="F66" s="31">
        <f t="shared" si="1"/>
        <v>7</v>
      </c>
      <c r="G66" s="34" t="e">
        <f>(IF(COUNTIF(星期四78节!#REF!,B66)&gt;=2,1,COUNTIF(星期四78节!#REF!,B66))+IF(COUNTIF(星期四78节!#REF!,B66)&gt;=2,1,COUNTIF(星期四78节!#REF!,B66))+IF(COUNTIF(星期四78节!#REF!,B66)&gt;=2,1,COUNTIF(星期四78节!#REF!,B66))+IF(COUNTIF(星期四78节!#REF!,B66)&gt;=2,1,COUNTIF(星期四78节!#REF!,B66)))*2</f>
        <v>#REF!</v>
      </c>
      <c r="H66" s="34" t="e">
        <f>(IF(COUNTIF(星期四78节!#REF!,B66)&gt;=2,1,COUNTIF(星期四78节!#REF!,B66))+IF(COUNTIF(星期四78节!#REF!,B66)&gt;=2,1,COUNTIF(星期四78节!#REF!,B66))+IF(COUNTIF(星期四78节!#REF!,B66)&gt;=2,1,COUNTIF(星期四78节!#REF!,B66))+IF(COUNTIF(星期四78节!#REF!,B66)&gt;=2,1,COUNTIF(星期四78节!#REF!,B66)))*2</f>
        <v>#REF!</v>
      </c>
      <c r="I66" s="34" t="e">
        <f>(IF(COUNTIF(星期四78节!#REF!,B66)&gt;=2,1,COUNTIF(星期四78节!#REF!,B66))+IF(COUNTIF(星期四78节!#REF!,B66)&gt;=2,1,COUNTIF(星期四78节!#REF!,B66))+IF(COUNTIF(星期四78节!#REF!,B66)&gt;=2,1,COUNTIF(星期四78节!#REF!,B66))+IF(COUNTIF(星期四78节!#REF!,B66)&gt;=2,1,COUNTIF(星期四78节!#REF!,B66)))*2</f>
        <v>#REF!</v>
      </c>
      <c r="J66" s="34" t="e">
        <f>(IF(COUNTIF(星期四78节!#REF!,B66)&gt;=2,1,COUNTIF(星期四78节!#REF!,B66))+IF(COUNTIF(星期四78节!#REF!,B66)&gt;=2,1,COUNTIF(星期四78节!#REF!,B66))+IF(COUNTIF(星期四78节!#REF!,B66)&gt;=2,1,COUNTIF(星期四78节!#REF!,B66))+IF(COUNTIF(星期四78节!#REF!,B66)&gt;=2,1,COUNTIF(星期四78节!#REF!,B66)))*2</f>
        <v>#REF!</v>
      </c>
      <c r="K66" s="34" t="e">
        <f>(IF(COUNTIF(星期四78节!#REF!,B66)&gt;=2,1,COUNTIF(星期四78节!#REF!,B66))+IF(COUNTIF(星期四78节!#REF!,B66)&gt;=2,1,COUNTIF(星期四78节!#REF!,B66)))*2+(IF(COUNTIF(星期四78节!#REF!,B66)&gt;=2,1,COUNTIF(星期四78节!#REF!,B66))+IF(COUNTIF(星期四78节!#REF!,B66)&gt;=2,1,COUNTIF(星期四78节!#REF!,B66)))*2</f>
        <v>#REF!</v>
      </c>
      <c r="L66" s="34" t="e">
        <f>(IF(COUNTIF(星期四78节!#REF!,B66)&gt;=2,1,COUNTIF(星期四78节!#REF!,B66))+IF(COUNTIF(星期四78节!#REF!,B66)&gt;=2,1,COUNTIF(星期四78节!#REF!,B66))+IF(COUNTIF(星期四78节!#REF!,B66)&gt;=2,1,COUNTIF(星期四78节!#REF!,B66))+IF(COUNTIF(星期四78节!#REF!,B66)&gt;=2,1,COUNTIF(星期四78节!#REF!,B66)))*2</f>
        <v>#REF!</v>
      </c>
      <c r="M66" s="34" t="e">
        <f>(IF(COUNTIF(星期四78节!#REF!,B66)&gt;=2,1,COUNTIF(星期四78节!#REF!,B66))+IF(COUNTIF(星期四78节!#REF!,B66)&gt;=2,1,COUNTIF(星期四78节!#REF!,B66))+IF(COUNTIF(星期四78节!#REF!,B66)&gt;=2,1,COUNTIF(星期四78节!#REF!,B66))+IF(COUNTIF(星期四78节!#REF!,B66)&gt;=2,1,COUNTIF(星期四78节!#REF!,B66)))*2</f>
        <v>#REF!</v>
      </c>
      <c r="N66" s="34" t="e">
        <f t="shared" si="2"/>
        <v>#REF!</v>
      </c>
    </row>
    <row r="67" ht="20.1" customHeight="1" spans="1:14">
      <c r="A67" s="31">
        <v>72</v>
      </c>
      <c r="B67" s="32" t="s">
        <v>835</v>
      </c>
      <c r="C67" s="33" t="str">
        <f>VLOOKUP(B67,教师基础数据!$B$2:$G4536,3,FALSE)</f>
        <v>机械系</v>
      </c>
      <c r="D67" s="33" t="str">
        <f>VLOOKUP(B67,教师基础数据!$B$2:$G508,4,FALSE)</f>
        <v>专职</v>
      </c>
      <c r="E67" s="33" t="str">
        <f>VLOOKUP(B67,教师基础数据!$B$2:$G4541,5,FALSE)</f>
        <v>机械设计与制造教研室</v>
      </c>
      <c r="F67" s="31">
        <f t="shared" si="1"/>
        <v>7</v>
      </c>
      <c r="G67" s="34" t="e">
        <f>(IF(COUNTIF(星期四78节!#REF!,B67)&gt;=2,1,COUNTIF(星期四78节!#REF!,B67))+IF(COUNTIF(星期四78节!#REF!,B67)&gt;=2,1,COUNTIF(星期四78节!#REF!,B67))+IF(COUNTIF(星期四78节!#REF!,B67)&gt;=2,1,COUNTIF(星期四78节!#REF!,B67))+IF(COUNTIF(星期四78节!#REF!,B67)&gt;=2,1,COUNTIF(星期四78节!#REF!,B67)))*2</f>
        <v>#REF!</v>
      </c>
      <c r="H67" s="34" t="e">
        <f>(IF(COUNTIF(星期四78节!#REF!,B67)&gt;=2,1,COUNTIF(星期四78节!#REF!,B67))+IF(COUNTIF(星期四78节!#REF!,B67)&gt;=2,1,COUNTIF(星期四78节!#REF!,B67))+IF(COUNTIF(星期四78节!#REF!,B67)&gt;=2,1,COUNTIF(星期四78节!#REF!,B67))+IF(COUNTIF(星期四78节!#REF!,B67)&gt;=2,1,COUNTIF(星期四78节!#REF!,B67)))*2</f>
        <v>#REF!</v>
      </c>
      <c r="I67" s="34" t="e">
        <f>(IF(COUNTIF(星期四78节!#REF!,B67)&gt;=2,1,COUNTIF(星期四78节!#REF!,B67))+IF(COUNTIF(星期四78节!#REF!,B67)&gt;=2,1,COUNTIF(星期四78节!#REF!,B67))+IF(COUNTIF(星期四78节!#REF!,B67)&gt;=2,1,COUNTIF(星期四78节!#REF!,B67))+IF(COUNTIF(星期四78节!#REF!,B67)&gt;=2,1,COUNTIF(星期四78节!#REF!,B67)))*2</f>
        <v>#REF!</v>
      </c>
      <c r="J67" s="34" t="e">
        <f>(IF(COUNTIF(星期四78节!#REF!,B67)&gt;=2,1,COUNTIF(星期四78节!#REF!,B67))+IF(COUNTIF(星期四78节!#REF!,B67)&gt;=2,1,COUNTIF(星期四78节!#REF!,B67))+IF(COUNTIF(星期四78节!#REF!,B67)&gt;=2,1,COUNTIF(星期四78节!#REF!,B67))+IF(COUNTIF(星期四78节!#REF!,B67)&gt;=2,1,COUNTIF(星期四78节!#REF!,B67)))*2</f>
        <v>#REF!</v>
      </c>
      <c r="K67" s="34" t="e">
        <f>(IF(COUNTIF(星期四78节!#REF!,B67)&gt;=2,1,COUNTIF(星期四78节!#REF!,B67))+IF(COUNTIF(星期四78节!#REF!,B67)&gt;=2,1,COUNTIF(星期四78节!#REF!,B67)))*2+(IF(COUNTIF(星期四78节!#REF!,B67)&gt;=2,1,COUNTIF(星期四78节!#REF!,B67))+IF(COUNTIF(星期四78节!#REF!,B67)&gt;=2,1,COUNTIF(星期四78节!#REF!,B67)))*2</f>
        <v>#REF!</v>
      </c>
      <c r="L67" s="34" t="e">
        <f>(IF(COUNTIF(星期四78节!#REF!,B67)&gt;=2,1,COUNTIF(星期四78节!#REF!,B67))+IF(COUNTIF(星期四78节!#REF!,B67)&gt;=2,1,COUNTIF(星期四78节!#REF!,B67))+IF(COUNTIF(星期四78节!#REF!,B67)&gt;=2,1,COUNTIF(星期四78节!#REF!,B67))+IF(COUNTIF(星期四78节!#REF!,B67)&gt;=2,1,COUNTIF(星期四78节!#REF!,B67)))*2</f>
        <v>#REF!</v>
      </c>
      <c r="M67" s="34" t="e">
        <f>(IF(COUNTIF(星期四78节!#REF!,B67)&gt;=2,1,COUNTIF(星期四78节!#REF!,B67))+IF(COUNTIF(星期四78节!#REF!,B67)&gt;=2,1,COUNTIF(星期四78节!#REF!,B67))+IF(COUNTIF(星期四78节!#REF!,B67)&gt;=2,1,COUNTIF(星期四78节!#REF!,B67))+IF(COUNTIF(星期四78节!#REF!,B67)&gt;=2,1,COUNTIF(星期四78节!#REF!,B67)))*2</f>
        <v>#REF!</v>
      </c>
      <c r="N67" s="34" t="e">
        <f t="shared" si="2"/>
        <v>#REF!</v>
      </c>
    </row>
    <row r="68" ht="20.1" customHeight="1" spans="1:14">
      <c r="A68" s="31">
        <v>73</v>
      </c>
      <c r="B68" s="35" t="s">
        <v>836</v>
      </c>
      <c r="C68" s="33" t="str">
        <f>VLOOKUP(B68,教师基础数据!$B$2:$G4694,3,FALSE)</f>
        <v>机械系</v>
      </c>
      <c r="D68" s="33" t="str">
        <f>VLOOKUP(B68,教师基础数据!$B$2:$G600,4,FALSE)</f>
        <v>专职</v>
      </c>
      <c r="E68" s="33" t="str">
        <f>VLOOKUP(B68,教师基础数据!$B$2:$G4633,5,FALSE)</f>
        <v>机械设计与制造教研室</v>
      </c>
      <c r="F68" s="31">
        <f t="shared" ref="F68:F131" si="3">COUNTIF(G68:M68,"&lt;&gt;0")</f>
        <v>7</v>
      </c>
      <c r="G68" s="34" t="e">
        <f>(IF(COUNTIF(星期四78节!#REF!,B68)&gt;=2,1,COUNTIF(星期四78节!#REF!,B68))+IF(COUNTIF(星期四78节!#REF!,B68)&gt;=2,1,COUNTIF(星期四78节!#REF!,B68))+IF(COUNTIF(星期四78节!#REF!,B68)&gt;=2,1,COUNTIF(星期四78节!#REF!,B68))+IF(COUNTIF(星期四78节!#REF!,B68)&gt;=2,1,COUNTIF(星期四78节!#REF!,B68)))*2</f>
        <v>#REF!</v>
      </c>
      <c r="H68" s="34" t="e">
        <f>(IF(COUNTIF(星期四78节!#REF!,B68)&gt;=2,1,COUNTIF(星期四78节!#REF!,B68))+IF(COUNTIF(星期四78节!#REF!,B68)&gt;=2,1,COUNTIF(星期四78节!#REF!,B68))+IF(COUNTIF(星期四78节!#REF!,B68)&gt;=2,1,COUNTIF(星期四78节!#REF!,B68))+IF(COUNTIF(星期四78节!#REF!,B68)&gt;=2,1,COUNTIF(星期四78节!#REF!,B68)))*2</f>
        <v>#REF!</v>
      </c>
      <c r="I68" s="34" t="e">
        <f>(IF(COUNTIF(星期四78节!#REF!,B68)&gt;=2,1,COUNTIF(星期四78节!#REF!,B68))+IF(COUNTIF(星期四78节!#REF!,B68)&gt;=2,1,COUNTIF(星期四78节!#REF!,B68))+IF(COUNTIF(星期四78节!#REF!,B68)&gt;=2,1,COUNTIF(星期四78节!#REF!,B68))+IF(COUNTIF(星期四78节!#REF!,B68)&gt;=2,1,COUNTIF(星期四78节!#REF!,B68)))*2</f>
        <v>#REF!</v>
      </c>
      <c r="J68" s="34" t="e">
        <f>(IF(COUNTIF(星期四78节!#REF!,B68)&gt;=2,1,COUNTIF(星期四78节!#REF!,B68))+IF(COUNTIF(星期四78节!#REF!,B68)&gt;=2,1,COUNTIF(星期四78节!#REF!,B68))+IF(COUNTIF(星期四78节!#REF!,B68)&gt;=2,1,COUNTIF(星期四78节!#REF!,B68))+IF(COUNTIF(星期四78节!#REF!,B68)&gt;=2,1,COUNTIF(星期四78节!#REF!,B68)))*2</f>
        <v>#REF!</v>
      </c>
      <c r="K68" s="34" t="e">
        <f>(IF(COUNTIF(星期四78节!#REF!,B68)&gt;=2,1,COUNTIF(星期四78节!#REF!,B68))+IF(COUNTIF(星期四78节!#REF!,B68)&gt;=2,1,COUNTIF(星期四78节!#REF!,B68)))*2+(IF(COUNTIF(星期四78节!#REF!,B68)&gt;=2,1,COUNTIF(星期四78节!#REF!,B68))+IF(COUNTIF(星期四78节!#REF!,B68)&gt;=2,1,COUNTIF(星期四78节!#REF!,B68)))*2</f>
        <v>#REF!</v>
      </c>
      <c r="L68" s="34" t="e">
        <f>(IF(COUNTIF(星期四78节!#REF!,B68)&gt;=2,1,COUNTIF(星期四78节!#REF!,B68))+IF(COUNTIF(星期四78节!#REF!,B68)&gt;=2,1,COUNTIF(星期四78节!#REF!,B68))+IF(COUNTIF(星期四78节!#REF!,B68)&gt;=2,1,COUNTIF(星期四78节!#REF!,B68))+IF(COUNTIF(星期四78节!#REF!,B68)&gt;=2,1,COUNTIF(星期四78节!#REF!,B68)))*2</f>
        <v>#REF!</v>
      </c>
      <c r="M68" s="34" t="e">
        <f>(IF(COUNTIF(星期四78节!#REF!,B68)&gt;=2,1,COUNTIF(星期四78节!#REF!,B68))+IF(COUNTIF(星期四78节!#REF!,B68)&gt;=2,1,COUNTIF(星期四78节!#REF!,B68))+IF(COUNTIF(星期四78节!#REF!,B68)&gt;=2,1,COUNTIF(星期四78节!#REF!,B68))+IF(COUNTIF(星期四78节!#REF!,B68)&gt;=2,1,COUNTIF(星期四78节!#REF!,B68)))*2</f>
        <v>#REF!</v>
      </c>
      <c r="N68" s="34" t="e">
        <f t="shared" si="2"/>
        <v>#REF!</v>
      </c>
    </row>
    <row r="69" ht="20.1" customHeight="1" spans="1:15">
      <c r="A69" s="31">
        <v>74</v>
      </c>
      <c r="B69" s="35" t="s">
        <v>837</v>
      </c>
      <c r="C69" s="33" t="str">
        <f>VLOOKUP(B69,教师基础数据!$B$2:$G4578,3,FALSE)</f>
        <v>机械系</v>
      </c>
      <c r="D69" s="33" t="str">
        <f>VLOOKUP(B69,教师基础数据!$B$2:$G603,4,FALSE)</f>
        <v>专职</v>
      </c>
      <c r="E69" s="33" t="str">
        <f>VLOOKUP(B69,教师基础数据!$B$2:$G4636,5,FALSE)</f>
        <v>机械设计与制造教研室</v>
      </c>
      <c r="F69" s="31">
        <f t="shared" si="3"/>
        <v>7</v>
      </c>
      <c r="G69" s="34" t="e">
        <f>(IF(COUNTIF(星期四78节!#REF!,B69)&gt;=2,1,COUNTIF(星期四78节!#REF!,B69))+IF(COUNTIF(星期四78节!#REF!,B69)&gt;=2,1,COUNTIF(星期四78节!#REF!,B69))+IF(COUNTIF(星期四78节!#REF!,B69)&gt;=2,1,COUNTIF(星期四78节!#REF!,B69))+IF(COUNTIF(星期四78节!#REF!,B69)&gt;=2,1,COUNTIF(星期四78节!#REF!,B69)))*2</f>
        <v>#REF!</v>
      </c>
      <c r="H69" s="34" t="e">
        <f>(IF(COUNTIF(星期四78节!#REF!,B69)&gt;=2,1,COUNTIF(星期四78节!#REF!,B69))+IF(COUNTIF(星期四78节!#REF!,B69)&gt;=2,1,COUNTIF(星期四78节!#REF!,B69))+IF(COUNTIF(星期四78节!#REF!,B69)&gt;=2,1,COUNTIF(星期四78节!#REF!,B69))+IF(COUNTIF(星期四78节!#REF!,B69)&gt;=2,1,COUNTIF(星期四78节!#REF!,B69)))*2</f>
        <v>#REF!</v>
      </c>
      <c r="I69" s="34" t="e">
        <f>(IF(COUNTIF(星期四78节!#REF!,B69)&gt;=2,1,COUNTIF(星期四78节!#REF!,B69))+IF(COUNTIF(星期四78节!#REF!,B69)&gt;=2,1,COUNTIF(星期四78节!#REF!,B69))+IF(COUNTIF(星期四78节!#REF!,B69)&gt;=2,1,COUNTIF(星期四78节!#REF!,B69))+IF(COUNTIF(星期四78节!#REF!,B69)&gt;=2,1,COUNTIF(星期四78节!#REF!,B69)))*2</f>
        <v>#REF!</v>
      </c>
      <c r="J69" s="34" t="e">
        <f>(IF(COUNTIF(星期四78节!#REF!,B69)&gt;=2,1,COUNTIF(星期四78节!#REF!,B69))+IF(COUNTIF(星期四78节!#REF!,B69)&gt;=2,1,COUNTIF(星期四78节!#REF!,B69))+IF(COUNTIF(星期四78节!#REF!,B69)&gt;=2,1,COUNTIF(星期四78节!#REF!,B69))+IF(COUNTIF(星期四78节!#REF!,B69)&gt;=2,1,COUNTIF(星期四78节!#REF!,B69)))*2</f>
        <v>#REF!</v>
      </c>
      <c r="K69" s="34" t="e">
        <f>(IF(COUNTIF(星期四78节!#REF!,B69)&gt;=2,1,COUNTIF(星期四78节!#REF!,B69))+IF(COUNTIF(星期四78节!#REF!,B69)&gt;=2,1,COUNTIF(星期四78节!#REF!,B69)))*2+(IF(COUNTIF(星期四78节!#REF!,B69)&gt;=2,1,COUNTIF(星期四78节!#REF!,B69))+IF(COUNTIF(星期四78节!#REF!,B69)&gt;=2,1,COUNTIF(星期四78节!#REF!,B69)))*2</f>
        <v>#REF!</v>
      </c>
      <c r="L69" s="34" t="e">
        <f>(IF(COUNTIF(星期四78节!#REF!,B69)&gt;=2,1,COUNTIF(星期四78节!#REF!,B69))+IF(COUNTIF(星期四78节!#REF!,B69)&gt;=2,1,COUNTIF(星期四78节!#REF!,B69))+IF(COUNTIF(星期四78节!#REF!,B69)&gt;=2,1,COUNTIF(星期四78节!#REF!,B69))+IF(COUNTIF(星期四78节!#REF!,B69)&gt;=2,1,COUNTIF(星期四78节!#REF!,B69)))*2</f>
        <v>#REF!</v>
      </c>
      <c r="M69" s="34" t="e">
        <f>(IF(COUNTIF(星期四78节!#REF!,B69)&gt;=2,1,COUNTIF(星期四78节!#REF!,B69))+IF(COUNTIF(星期四78节!#REF!,B69)&gt;=2,1,COUNTIF(星期四78节!#REF!,B69))+IF(COUNTIF(星期四78节!#REF!,B69)&gt;=2,1,COUNTIF(星期四78节!#REF!,B69))+IF(COUNTIF(星期四78节!#REF!,B69)&gt;=2,1,COUNTIF(星期四78节!#REF!,B69)))*2</f>
        <v>#REF!</v>
      </c>
      <c r="N69" s="34" t="e">
        <f t="shared" si="2"/>
        <v>#REF!</v>
      </c>
      <c r="O69" s="39" t="s">
        <v>838</v>
      </c>
    </row>
    <row r="70" ht="20.1" customHeight="1" spans="1:14">
      <c r="A70" s="31">
        <v>75</v>
      </c>
      <c r="B70" s="32" t="s">
        <v>839</v>
      </c>
      <c r="C70" s="33" t="str">
        <f>VLOOKUP(B70,教师基础数据!$B$2:$G4700,3,FALSE)</f>
        <v>机械系</v>
      </c>
      <c r="D70" s="33" t="str">
        <f>VLOOKUP(B70,教师基础数据!$B$2:$G465,4,FALSE)</f>
        <v>专职</v>
      </c>
      <c r="E70" s="33" t="str">
        <f>VLOOKUP(B70,教师基础数据!$B$2:$G4498,5,FALSE)</f>
        <v>机械设计与制造教研室</v>
      </c>
      <c r="F70" s="31">
        <f t="shared" si="3"/>
        <v>7</v>
      </c>
      <c r="G70" s="34" t="e">
        <f>(IF(COUNTIF(星期四78节!#REF!,B70)&gt;=2,1,COUNTIF(星期四78节!#REF!,B70))+IF(COUNTIF(星期四78节!#REF!,B70)&gt;=2,1,COUNTIF(星期四78节!#REF!,B70))+IF(COUNTIF(星期四78节!#REF!,B70)&gt;=2,1,COUNTIF(星期四78节!#REF!,B70))+IF(COUNTIF(星期四78节!#REF!,B70)&gt;=2,1,COUNTIF(星期四78节!#REF!,B70)))*2</f>
        <v>#REF!</v>
      </c>
      <c r="H70" s="34" t="e">
        <f>(IF(COUNTIF(星期四78节!#REF!,B70)&gt;=2,1,COUNTIF(星期四78节!#REF!,B70))+IF(COUNTIF(星期四78节!#REF!,B70)&gt;=2,1,COUNTIF(星期四78节!#REF!,B70))+IF(COUNTIF(星期四78节!#REF!,B70)&gt;=2,1,COUNTIF(星期四78节!#REF!,B70))+IF(COUNTIF(星期四78节!#REF!,B70)&gt;=2,1,COUNTIF(星期四78节!#REF!,B70)))*2</f>
        <v>#REF!</v>
      </c>
      <c r="I70" s="34" t="e">
        <f>(IF(COUNTIF(星期四78节!#REF!,B70)&gt;=2,1,COUNTIF(星期四78节!#REF!,B70))+IF(COUNTIF(星期四78节!#REF!,B70)&gt;=2,1,COUNTIF(星期四78节!#REF!,B70))+IF(COUNTIF(星期四78节!#REF!,B70)&gt;=2,1,COUNTIF(星期四78节!#REF!,B70))+IF(COUNTIF(星期四78节!#REF!,B70)&gt;=2,1,COUNTIF(星期四78节!#REF!,B70)))*2</f>
        <v>#REF!</v>
      </c>
      <c r="J70" s="34" t="e">
        <f>(IF(COUNTIF(星期四78节!#REF!,B70)&gt;=2,1,COUNTIF(星期四78节!#REF!,B70))+IF(COUNTIF(星期四78节!#REF!,B70)&gt;=2,1,COUNTIF(星期四78节!#REF!,B70))+IF(COUNTIF(星期四78节!#REF!,B70)&gt;=2,1,COUNTIF(星期四78节!#REF!,B70))+IF(COUNTIF(星期四78节!#REF!,B70)&gt;=2,1,COUNTIF(星期四78节!#REF!,B70)))*2</f>
        <v>#REF!</v>
      </c>
      <c r="K70" s="34" t="e">
        <f>(IF(COUNTIF(星期四78节!#REF!,B70)&gt;=2,1,COUNTIF(星期四78节!#REF!,B70))+IF(COUNTIF(星期四78节!#REF!,B70)&gt;=2,1,COUNTIF(星期四78节!#REF!,B70)))*2+(IF(COUNTIF(星期四78节!#REF!,B70)&gt;=2,1,COUNTIF(星期四78节!#REF!,B70))+IF(COUNTIF(星期四78节!#REF!,B70)&gt;=2,1,COUNTIF(星期四78节!#REF!,B70)))*2</f>
        <v>#REF!</v>
      </c>
      <c r="L70" s="34" t="e">
        <f>(IF(COUNTIF(星期四78节!#REF!,B70)&gt;=2,1,COUNTIF(星期四78节!#REF!,B70))+IF(COUNTIF(星期四78节!#REF!,B70)&gt;=2,1,COUNTIF(星期四78节!#REF!,B70))+IF(COUNTIF(星期四78节!#REF!,B70)&gt;=2,1,COUNTIF(星期四78节!#REF!,B70))+IF(COUNTIF(星期四78节!#REF!,B70)&gt;=2,1,COUNTIF(星期四78节!#REF!,B70)))*2</f>
        <v>#REF!</v>
      </c>
      <c r="M70" s="34" t="e">
        <f>(IF(COUNTIF(星期四78节!#REF!,B70)&gt;=2,1,COUNTIF(星期四78节!#REF!,B70))+IF(COUNTIF(星期四78节!#REF!,B70)&gt;=2,1,COUNTIF(星期四78节!#REF!,B70))+IF(COUNTIF(星期四78节!#REF!,B70)&gt;=2,1,COUNTIF(星期四78节!#REF!,B70))+IF(COUNTIF(星期四78节!#REF!,B70)&gt;=2,1,COUNTIF(星期四78节!#REF!,B70)))*2</f>
        <v>#REF!</v>
      </c>
      <c r="N70" s="34" t="e">
        <f t="shared" si="2"/>
        <v>#REF!</v>
      </c>
    </row>
    <row r="71" ht="20.1" customHeight="1" spans="1:14">
      <c r="A71" s="31">
        <v>76</v>
      </c>
      <c r="B71" s="35" t="s">
        <v>840</v>
      </c>
      <c r="C71" s="33" t="str">
        <f>VLOOKUP(B71,教师基础数据!$B$2:$G4695,3,FALSE)</f>
        <v>机械系</v>
      </c>
      <c r="D71" s="33" t="str">
        <f>VLOOKUP(B71,教师基础数据!$B$2:$G491,4,FALSE)</f>
        <v>专职</v>
      </c>
      <c r="E71" s="33" t="str">
        <f>VLOOKUP(B71,教师基础数据!$B$2:$G4524,5,FALSE)</f>
        <v>机械设计与制造教研室</v>
      </c>
      <c r="F71" s="31">
        <f t="shared" si="3"/>
        <v>7</v>
      </c>
      <c r="G71" s="34" t="e">
        <f>(IF(COUNTIF(星期四78节!#REF!,B71)&gt;=2,1,COUNTIF(星期四78节!#REF!,B71))+IF(COUNTIF(星期四78节!#REF!,B71)&gt;=2,1,COUNTIF(星期四78节!#REF!,B71))+IF(COUNTIF(星期四78节!#REF!,B71)&gt;=2,1,COUNTIF(星期四78节!#REF!,B71))+IF(COUNTIF(星期四78节!#REF!,B71)&gt;=2,1,COUNTIF(星期四78节!#REF!,B71)))*2</f>
        <v>#REF!</v>
      </c>
      <c r="H71" s="34" t="e">
        <f>(IF(COUNTIF(星期四78节!#REF!,B71)&gt;=2,1,COUNTIF(星期四78节!#REF!,B71))+IF(COUNTIF(星期四78节!#REF!,B71)&gt;=2,1,COUNTIF(星期四78节!#REF!,B71))+IF(COUNTIF(星期四78节!#REF!,B71)&gt;=2,1,COUNTIF(星期四78节!#REF!,B71))+IF(COUNTIF(星期四78节!#REF!,B71)&gt;=2,1,COUNTIF(星期四78节!#REF!,B71)))*2</f>
        <v>#REF!</v>
      </c>
      <c r="I71" s="34" t="e">
        <f>(IF(COUNTIF(星期四78节!#REF!,B71)&gt;=2,1,COUNTIF(星期四78节!#REF!,B71))+IF(COUNTIF(星期四78节!#REF!,B71)&gt;=2,1,COUNTIF(星期四78节!#REF!,B71))+IF(COUNTIF(星期四78节!#REF!,B71)&gt;=2,1,COUNTIF(星期四78节!#REF!,B71))+IF(COUNTIF(星期四78节!#REF!,B71)&gt;=2,1,COUNTIF(星期四78节!#REF!,B71)))*2</f>
        <v>#REF!</v>
      </c>
      <c r="J71" s="34" t="e">
        <f>(IF(COUNTIF(星期四78节!#REF!,B71)&gt;=2,1,COUNTIF(星期四78节!#REF!,B71))+IF(COUNTIF(星期四78节!#REF!,B71)&gt;=2,1,COUNTIF(星期四78节!#REF!,B71))+IF(COUNTIF(星期四78节!#REF!,B71)&gt;=2,1,COUNTIF(星期四78节!#REF!,B71))+IF(COUNTIF(星期四78节!#REF!,B71)&gt;=2,1,COUNTIF(星期四78节!#REF!,B71)))*2</f>
        <v>#REF!</v>
      </c>
      <c r="K71" s="34" t="e">
        <f>(IF(COUNTIF(星期四78节!#REF!,B71)&gt;=2,1,COUNTIF(星期四78节!#REF!,B71))+IF(COUNTIF(星期四78节!#REF!,B71)&gt;=2,1,COUNTIF(星期四78节!#REF!,B71)))*2+(IF(COUNTIF(星期四78节!#REF!,B71)&gt;=2,1,COUNTIF(星期四78节!#REF!,B71))+IF(COUNTIF(星期四78节!#REF!,B71)&gt;=2,1,COUNTIF(星期四78节!#REF!,B71)))*2</f>
        <v>#REF!</v>
      </c>
      <c r="L71" s="34" t="e">
        <f>(IF(COUNTIF(星期四78节!#REF!,B71)&gt;=2,1,COUNTIF(星期四78节!#REF!,B71))+IF(COUNTIF(星期四78节!#REF!,B71)&gt;=2,1,COUNTIF(星期四78节!#REF!,B71))+IF(COUNTIF(星期四78节!#REF!,B71)&gt;=2,1,COUNTIF(星期四78节!#REF!,B71))+IF(COUNTIF(星期四78节!#REF!,B71)&gt;=2,1,COUNTIF(星期四78节!#REF!,B71)))*2</f>
        <v>#REF!</v>
      </c>
      <c r="M71" s="34" t="e">
        <f>(IF(COUNTIF(星期四78节!#REF!,B71)&gt;=2,1,COUNTIF(星期四78节!#REF!,B71))+IF(COUNTIF(星期四78节!#REF!,B71)&gt;=2,1,COUNTIF(星期四78节!#REF!,B71))+IF(COUNTIF(星期四78节!#REF!,B71)&gt;=2,1,COUNTIF(星期四78节!#REF!,B71))+IF(COUNTIF(星期四78节!#REF!,B71)&gt;=2,1,COUNTIF(星期四78节!#REF!,B71)))*2</f>
        <v>#REF!</v>
      </c>
      <c r="N71" s="34" t="e">
        <f t="shared" si="2"/>
        <v>#REF!</v>
      </c>
    </row>
    <row r="72" ht="20.1" customHeight="1" spans="1:14">
      <c r="A72" s="31">
        <v>77</v>
      </c>
      <c r="B72" s="35" t="s">
        <v>841</v>
      </c>
      <c r="C72" s="33" t="str">
        <f>VLOOKUP(B72,教师基础数据!$B$2:$G4675,3,FALSE)</f>
        <v>机械系</v>
      </c>
      <c r="D72" s="33" t="str">
        <f>VLOOKUP(B72,教师基础数据!$B$2:$G533,4,FALSE)</f>
        <v>专职</v>
      </c>
      <c r="E72" s="33" t="str">
        <f>VLOOKUP(B72,教师基础数据!$B$2:$G4566,5,FALSE)</f>
        <v>机械设计与制造教研室</v>
      </c>
      <c r="F72" s="31">
        <f t="shared" si="3"/>
        <v>7</v>
      </c>
      <c r="G72" s="34" t="e">
        <f>(IF(COUNTIF(星期四78节!#REF!,B72)&gt;=2,1,COUNTIF(星期四78节!#REF!,B72))+IF(COUNTIF(星期四78节!#REF!,B72)&gt;=2,1,COUNTIF(星期四78节!#REF!,B72))+IF(COUNTIF(星期四78节!#REF!,B72)&gt;=2,1,COUNTIF(星期四78节!#REF!,B72))+IF(COUNTIF(星期四78节!#REF!,B72)&gt;=2,1,COUNTIF(星期四78节!#REF!,B72)))*2</f>
        <v>#REF!</v>
      </c>
      <c r="H72" s="34" t="e">
        <f>(IF(COUNTIF(星期四78节!#REF!,B72)&gt;=2,1,COUNTIF(星期四78节!#REF!,B72))+IF(COUNTIF(星期四78节!#REF!,B72)&gt;=2,1,COUNTIF(星期四78节!#REF!,B72))+IF(COUNTIF(星期四78节!#REF!,B72)&gt;=2,1,COUNTIF(星期四78节!#REF!,B72))+IF(COUNTIF(星期四78节!#REF!,B72)&gt;=2,1,COUNTIF(星期四78节!#REF!,B72)))*2</f>
        <v>#REF!</v>
      </c>
      <c r="I72" s="34" t="e">
        <f>(IF(COUNTIF(星期四78节!#REF!,B72)&gt;=2,1,COUNTIF(星期四78节!#REF!,B72))+IF(COUNTIF(星期四78节!#REF!,B72)&gt;=2,1,COUNTIF(星期四78节!#REF!,B72))+IF(COUNTIF(星期四78节!#REF!,B72)&gt;=2,1,COUNTIF(星期四78节!#REF!,B72))+IF(COUNTIF(星期四78节!#REF!,B72)&gt;=2,1,COUNTIF(星期四78节!#REF!,B72)))*2</f>
        <v>#REF!</v>
      </c>
      <c r="J72" s="34" t="e">
        <f>(IF(COUNTIF(星期四78节!#REF!,B72)&gt;=2,1,COUNTIF(星期四78节!#REF!,B72))+IF(COUNTIF(星期四78节!#REF!,B72)&gt;=2,1,COUNTIF(星期四78节!#REF!,B72))+IF(COUNTIF(星期四78节!#REF!,B72)&gt;=2,1,COUNTIF(星期四78节!#REF!,B72))+IF(COUNTIF(星期四78节!#REF!,B72)&gt;=2,1,COUNTIF(星期四78节!#REF!,B72)))*2</f>
        <v>#REF!</v>
      </c>
      <c r="K72" s="34" t="e">
        <f>(IF(COUNTIF(星期四78节!#REF!,B72)&gt;=2,1,COUNTIF(星期四78节!#REF!,B72))+IF(COUNTIF(星期四78节!#REF!,B72)&gt;=2,1,COUNTIF(星期四78节!#REF!,B72)))*2+(IF(COUNTIF(星期四78节!#REF!,B72)&gt;=2,1,COUNTIF(星期四78节!#REF!,B72))+IF(COUNTIF(星期四78节!#REF!,B72)&gt;=2,1,COUNTIF(星期四78节!#REF!,B72)))*2</f>
        <v>#REF!</v>
      </c>
      <c r="L72" s="34" t="e">
        <f>(IF(COUNTIF(星期四78节!#REF!,B72)&gt;=2,1,COUNTIF(星期四78节!#REF!,B72))+IF(COUNTIF(星期四78节!#REF!,B72)&gt;=2,1,COUNTIF(星期四78节!#REF!,B72))+IF(COUNTIF(星期四78节!#REF!,B72)&gt;=2,1,COUNTIF(星期四78节!#REF!,B72))+IF(COUNTIF(星期四78节!#REF!,B72)&gt;=2,1,COUNTIF(星期四78节!#REF!,B72)))*2</f>
        <v>#REF!</v>
      </c>
      <c r="M72" s="34" t="e">
        <f>(IF(COUNTIF(星期四78节!#REF!,B72)&gt;=2,1,COUNTIF(星期四78节!#REF!,B72))+IF(COUNTIF(星期四78节!#REF!,B72)&gt;=2,1,COUNTIF(星期四78节!#REF!,B72))+IF(COUNTIF(星期四78节!#REF!,B72)&gt;=2,1,COUNTIF(星期四78节!#REF!,B72))+IF(COUNTIF(星期四78节!#REF!,B72)&gt;=2,1,COUNTIF(星期四78节!#REF!,B72)))*2</f>
        <v>#REF!</v>
      </c>
      <c r="N72" s="34" t="e">
        <f t="shared" si="2"/>
        <v>#REF!</v>
      </c>
    </row>
    <row r="73" ht="20.1" customHeight="1" spans="1:14">
      <c r="A73" s="31">
        <v>78</v>
      </c>
      <c r="B73" s="35" t="s">
        <v>842</v>
      </c>
      <c r="C73" s="33" t="str">
        <f>VLOOKUP(B73,教师基础数据!$B$2:$G4524,3,FALSE)</f>
        <v>机械系</v>
      </c>
      <c r="D73" s="33" t="str">
        <f>VLOOKUP(B73,教师基础数据!$B$2:$G680,4,FALSE)</f>
        <v>专职</v>
      </c>
      <c r="E73" s="33" t="str">
        <f>VLOOKUP(B73,教师基础数据!$B$2:$G4713,5,FALSE)</f>
        <v>机械设计与制造教研室</v>
      </c>
      <c r="F73" s="31">
        <f t="shared" si="3"/>
        <v>7</v>
      </c>
      <c r="G73" s="34" t="e">
        <f>(IF(COUNTIF(星期四78节!#REF!,B73)&gt;=2,1,COUNTIF(星期四78节!#REF!,B73))+IF(COUNTIF(星期四78节!#REF!,B73)&gt;=2,1,COUNTIF(星期四78节!#REF!,B73))+IF(COUNTIF(星期四78节!#REF!,B73)&gt;=2,1,COUNTIF(星期四78节!#REF!,B73))+IF(COUNTIF(星期四78节!#REF!,B73)&gt;=2,1,COUNTIF(星期四78节!#REF!,B73)))*2</f>
        <v>#REF!</v>
      </c>
      <c r="H73" s="34" t="e">
        <f>(IF(COUNTIF(星期四78节!#REF!,B73)&gt;=2,1,COUNTIF(星期四78节!#REF!,B73))+IF(COUNTIF(星期四78节!#REF!,B73)&gt;=2,1,COUNTIF(星期四78节!#REF!,B73))+IF(COUNTIF(星期四78节!#REF!,B73)&gt;=2,1,COUNTIF(星期四78节!#REF!,B73))+IF(COUNTIF(星期四78节!#REF!,B73)&gt;=2,1,COUNTIF(星期四78节!#REF!,B73)))*2</f>
        <v>#REF!</v>
      </c>
      <c r="I73" s="34" t="e">
        <f>(IF(COUNTIF(星期四78节!#REF!,B73)&gt;=2,1,COUNTIF(星期四78节!#REF!,B73))+IF(COUNTIF(星期四78节!#REF!,B73)&gt;=2,1,COUNTIF(星期四78节!#REF!,B73))+IF(COUNTIF(星期四78节!#REF!,B73)&gt;=2,1,COUNTIF(星期四78节!#REF!,B73))+IF(COUNTIF(星期四78节!#REF!,B73)&gt;=2,1,COUNTIF(星期四78节!#REF!,B73)))*2</f>
        <v>#REF!</v>
      </c>
      <c r="J73" s="34" t="e">
        <f>(IF(COUNTIF(星期四78节!#REF!,B73)&gt;=2,1,COUNTIF(星期四78节!#REF!,B73))+IF(COUNTIF(星期四78节!#REF!,B73)&gt;=2,1,COUNTIF(星期四78节!#REF!,B73))+IF(COUNTIF(星期四78节!#REF!,B73)&gt;=2,1,COUNTIF(星期四78节!#REF!,B73))+IF(COUNTIF(星期四78节!#REF!,B73)&gt;=2,1,COUNTIF(星期四78节!#REF!,B73)))*2</f>
        <v>#REF!</v>
      </c>
      <c r="K73" s="34" t="e">
        <f>(IF(COUNTIF(星期四78节!#REF!,B73)&gt;=2,1,COUNTIF(星期四78节!#REF!,B73))+IF(COUNTIF(星期四78节!#REF!,B73)&gt;=2,1,COUNTIF(星期四78节!#REF!,B73)))*2+(IF(COUNTIF(星期四78节!#REF!,B73)&gt;=2,1,COUNTIF(星期四78节!#REF!,B73))+IF(COUNTIF(星期四78节!#REF!,B73)&gt;=2,1,COUNTIF(星期四78节!#REF!,B73)))*2</f>
        <v>#REF!</v>
      </c>
      <c r="L73" s="34" t="e">
        <f>(IF(COUNTIF(星期四78节!#REF!,B73)&gt;=2,1,COUNTIF(星期四78节!#REF!,B73))+IF(COUNTIF(星期四78节!#REF!,B73)&gt;=2,1,COUNTIF(星期四78节!#REF!,B73))+IF(COUNTIF(星期四78节!#REF!,B73)&gt;=2,1,COUNTIF(星期四78节!#REF!,B73))+IF(COUNTIF(星期四78节!#REF!,B73)&gt;=2,1,COUNTIF(星期四78节!#REF!,B73)))*2</f>
        <v>#REF!</v>
      </c>
      <c r="M73" s="34" t="e">
        <f>(IF(COUNTIF(星期四78节!#REF!,B73)&gt;=2,1,COUNTIF(星期四78节!#REF!,B73))+IF(COUNTIF(星期四78节!#REF!,B73)&gt;=2,1,COUNTIF(星期四78节!#REF!,B73))+IF(COUNTIF(星期四78节!#REF!,B73)&gt;=2,1,COUNTIF(星期四78节!#REF!,B73))+IF(COUNTIF(星期四78节!#REF!,B73)&gt;=2,1,COUNTIF(星期四78节!#REF!,B73)))*2</f>
        <v>#REF!</v>
      </c>
      <c r="N73" s="34" t="e">
        <f t="shared" si="2"/>
        <v>#REF!</v>
      </c>
    </row>
    <row r="74" ht="20.1" customHeight="1" spans="1:14">
      <c r="A74" s="31">
        <v>80</v>
      </c>
      <c r="B74" s="35" t="s">
        <v>843</v>
      </c>
      <c r="C74" s="33" t="str">
        <f>VLOOKUP(B74,教师基础数据!$B$2:$G4473,3,FALSE)</f>
        <v>机械系</v>
      </c>
      <c r="D74" s="33" t="str">
        <f>VLOOKUP(B74,教师基础数据!$B$2:$G464,4,FALSE)</f>
        <v>兼职</v>
      </c>
      <c r="E74" s="33" t="str">
        <f>VLOOKUP(B74,教师基础数据!$B$2:$G4497,5,FALSE)</f>
        <v>汽车营销与服务教研室</v>
      </c>
      <c r="F74" s="31">
        <f t="shared" si="3"/>
        <v>7</v>
      </c>
      <c r="G74" s="34" t="e">
        <f>(IF(COUNTIF(星期四78节!#REF!,B74)&gt;=2,1,COUNTIF(星期四78节!#REF!,B74))+IF(COUNTIF(星期四78节!#REF!,B74)&gt;=2,1,COUNTIF(星期四78节!#REF!,B74))+IF(COUNTIF(星期四78节!#REF!,B74)&gt;=2,1,COUNTIF(星期四78节!#REF!,B74))+IF(COUNTIF(星期四78节!#REF!,B74)&gt;=2,1,COUNTIF(星期四78节!#REF!,B74)))*2</f>
        <v>#REF!</v>
      </c>
      <c r="H74" s="34" t="e">
        <f>(IF(COUNTIF(星期四78节!#REF!,B74)&gt;=2,1,COUNTIF(星期四78节!#REF!,B74))+IF(COUNTIF(星期四78节!#REF!,B74)&gt;=2,1,COUNTIF(星期四78节!#REF!,B74))+IF(COUNTIF(星期四78节!#REF!,B74)&gt;=2,1,COUNTIF(星期四78节!#REF!,B74))+IF(COUNTIF(星期四78节!#REF!,B74)&gt;=2,1,COUNTIF(星期四78节!#REF!,B74)))*2</f>
        <v>#REF!</v>
      </c>
      <c r="I74" s="34" t="e">
        <f>(IF(COUNTIF(星期四78节!#REF!,B74)&gt;=2,1,COUNTIF(星期四78节!#REF!,B74))+IF(COUNTIF(星期四78节!#REF!,B74)&gt;=2,1,COUNTIF(星期四78节!#REF!,B74))+IF(COUNTIF(星期四78节!#REF!,B74)&gt;=2,1,COUNTIF(星期四78节!#REF!,B74))+IF(COUNTIF(星期四78节!#REF!,B74)&gt;=2,1,COUNTIF(星期四78节!#REF!,B74)))*2</f>
        <v>#REF!</v>
      </c>
      <c r="J74" s="34" t="e">
        <f>(IF(COUNTIF(星期四78节!#REF!,B74)&gt;=2,1,COUNTIF(星期四78节!#REF!,B74))+IF(COUNTIF(星期四78节!#REF!,B74)&gt;=2,1,COUNTIF(星期四78节!#REF!,B74))+IF(COUNTIF(星期四78节!#REF!,B74)&gt;=2,1,COUNTIF(星期四78节!#REF!,B74))+IF(COUNTIF(星期四78节!#REF!,B74)&gt;=2,1,COUNTIF(星期四78节!#REF!,B74)))*2</f>
        <v>#REF!</v>
      </c>
      <c r="K74" s="34" t="e">
        <f>(IF(COUNTIF(星期四78节!#REF!,B74)&gt;=2,1,COUNTIF(星期四78节!#REF!,B74))+IF(COUNTIF(星期四78节!#REF!,B74)&gt;=2,1,COUNTIF(星期四78节!#REF!,B74)))*2+(IF(COUNTIF(星期四78节!#REF!,B74)&gt;=2,1,COUNTIF(星期四78节!#REF!,B74))+IF(COUNTIF(星期四78节!#REF!,B74)&gt;=2,1,COUNTIF(星期四78节!#REF!,B74)))*2</f>
        <v>#REF!</v>
      </c>
      <c r="L74" s="34" t="e">
        <f>(IF(COUNTIF(星期四78节!#REF!,B74)&gt;=2,1,COUNTIF(星期四78节!#REF!,B74))+IF(COUNTIF(星期四78节!#REF!,B74)&gt;=2,1,COUNTIF(星期四78节!#REF!,B74))+IF(COUNTIF(星期四78节!#REF!,B74)&gt;=2,1,COUNTIF(星期四78节!#REF!,B74))+IF(COUNTIF(星期四78节!#REF!,B74)&gt;=2,1,COUNTIF(星期四78节!#REF!,B74)))*2</f>
        <v>#REF!</v>
      </c>
      <c r="M74" s="34" t="e">
        <f>(IF(COUNTIF(星期四78节!#REF!,B74)&gt;=2,1,COUNTIF(星期四78节!#REF!,B74))+IF(COUNTIF(星期四78节!#REF!,B74)&gt;=2,1,COUNTIF(星期四78节!#REF!,B74))+IF(COUNTIF(星期四78节!#REF!,B74)&gt;=2,1,COUNTIF(星期四78节!#REF!,B74))+IF(COUNTIF(星期四78节!#REF!,B74)&gt;=2,1,COUNTIF(星期四78节!#REF!,B74)))*2</f>
        <v>#REF!</v>
      </c>
      <c r="N74" s="34" t="e">
        <f t="shared" si="2"/>
        <v>#REF!</v>
      </c>
    </row>
    <row r="75" ht="20.1" customHeight="1" spans="1:14">
      <c r="A75" s="31">
        <v>84</v>
      </c>
      <c r="B75" s="32" t="s">
        <v>844</v>
      </c>
      <c r="C75" s="33" t="str">
        <f>VLOOKUP(B75,教师基础数据!$B$2:$G4764,3,FALSE)</f>
        <v>机械系</v>
      </c>
      <c r="D75" s="33" t="str">
        <f>VLOOKUP(B75,教师基础数据!$B$2:$G541,4,FALSE)</f>
        <v>专职</v>
      </c>
      <c r="E75" s="33" t="str">
        <f>VLOOKUP(B75,教师基础数据!$B$2:$G4574,5,FALSE)</f>
        <v>汽车营销与服务教研室</v>
      </c>
      <c r="F75" s="31">
        <f t="shared" si="3"/>
        <v>7</v>
      </c>
      <c r="G75" s="34" t="e">
        <f>(IF(COUNTIF(星期四78节!#REF!,B75)&gt;=2,1,COUNTIF(星期四78节!#REF!,B75))+IF(COUNTIF(星期四78节!#REF!,B75)&gt;=2,1,COUNTIF(星期四78节!#REF!,B75))+IF(COUNTIF(星期四78节!#REF!,B75)&gt;=2,1,COUNTIF(星期四78节!#REF!,B75))+IF(COUNTIF(星期四78节!#REF!,B75)&gt;=2,1,COUNTIF(星期四78节!#REF!,B75)))*2</f>
        <v>#REF!</v>
      </c>
      <c r="H75" s="34" t="e">
        <f>(IF(COUNTIF(星期四78节!#REF!,B75)&gt;=2,1,COUNTIF(星期四78节!#REF!,B75))+IF(COUNTIF(星期四78节!#REF!,B75)&gt;=2,1,COUNTIF(星期四78节!#REF!,B75))+IF(COUNTIF(星期四78节!#REF!,B75)&gt;=2,1,COUNTIF(星期四78节!#REF!,B75))+IF(COUNTIF(星期四78节!#REF!,B75)&gt;=2,1,COUNTIF(星期四78节!#REF!,B75)))*2</f>
        <v>#REF!</v>
      </c>
      <c r="I75" s="34" t="e">
        <f>(IF(COUNTIF(星期四78节!#REF!,B75)&gt;=2,1,COUNTIF(星期四78节!#REF!,B75))+IF(COUNTIF(星期四78节!#REF!,B75)&gt;=2,1,COUNTIF(星期四78节!#REF!,B75))+IF(COUNTIF(星期四78节!#REF!,B75)&gt;=2,1,COUNTIF(星期四78节!#REF!,B75))+IF(COUNTIF(星期四78节!#REF!,B75)&gt;=2,1,COUNTIF(星期四78节!#REF!,B75)))*2</f>
        <v>#REF!</v>
      </c>
      <c r="J75" s="34" t="e">
        <f>(IF(COUNTIF(星期四78节!#REF!,B75)&gt;=2,1,COUNTIF(星期四78节!#REF!,B75))+IF(COUNTIF(星期四78节!#REF!,B75)&gt;=2,1,COUNTIF(星期四78节!#REF!,B75))+IF(COUNTIF(星期四78节!#REF!,B75)&gt;=2,1,COUNTIF(星期四78节!#REF!,B75))+IF(COUNTIF(星期四78节!#REF!,B75)&gt;=2,1,COUNTIF(星期四78节!#REF!,B75)))*2</f>
        <v>#REF!</v>
      </c>
      <c r="K75" s="34" t="e">
        <f>(IF(COUNTIF(星期四78节!#REF!,B75)&gt;=2,1,COUNTIF(星期四78节!#REF!,B75))+IF(COUNTIF(星期四78节!#REF!,B75)&gt;=2,1,COUNTIF(星期四78节!#REF!,B75)))*2+(IF(COUNTIF(星期四78节!#REF!,B75)&gt;=2,1,COUNTIF(星期四78节!#REF!,B75))+IF(COUNTIF(星期四78节!#REF!,B75)&gt;=2,1,COUNTIF(星期四78节!#REF!,B75)))*2</f>
        <v>#REF!</v>
      </c>
      <c r="L75" s="34" t="e">
        <f>(IF(COUNTIF(星期四78节!#REF!,B75)&gt;=2,1,COUNTIF(星期四78节!#REF!,B75))+IF(COUNTIF(星期四78节!#REF!,B75)&gt;=2,1,COUNTIF(星期四78节!#REF!,B75))+IF(COUNTIF(星期四78节!#REF!,B75)&gt;=2,1,COUNTIF(星期四78节!#REF!,B75))+IF(COUNTIF(星期四78节!#REF!,B75)&gt;=2,1,COUNTIF(星期四78节!#REF!,B75)))*2</f>
        <v>#REF!</v>
      </c>
      <c r="M75" s="34" t="e">
        <f>(IF(COUNTIF(星期四78节!#REF!,B75)&gt;=2,1,COUNTIF(星期四78节!#REF!,B75))+IF(COUNTIF(星期四78节!#REF!,B75)&gt;=2,1,COUNTIF(星期四78节!#REF!,B75))+IF(COUNTIF(星期四78节!#REF!,B75)&gt;=2,1,COUNTIF(星期四78节!#REF!,B75))+IF(COUNTIF(星期四78节!#REF!,B75)&gt;=2,1,COUNTIF(星期四78节!#REF!,B75)))*2</f>
        <v>#REF!</v>
      </c>
      <c r="N75" s="34" t="e">
        <f t="shared" si="2"/>
        <v>#REF!</v>
      </c>
    </row>
    <row r="76" ht="20.1" customHeight="1" spans="1:14">
      <c r="A76" s="31">
        <v>85</v>
      </c>
      <c r="B76" s="35" t="s">
        <v>845</v>
      </c>
      <c r="C76" s="33" t="str">
        <f>VLOOKUP(B76,教师基础数据!$B$2:$G4727,3,FALSE)</f>
        <v>机械系</v>
      </c>
      <c r="D76" s="33" t="str">
        <f>VLOOKUP(B76,教师基础数据!$B$2:$G575,4,FALSE)</f>
        <v>专职</v>
      </c>
      <c r="E76" s="33" t="str">
        <f>VLOOKUP(B76,教师基础数据!$B$2:$G4608,5,FALSE)</f>
        <v>汽车营销与服务教研室</v>
      </c>
      <c r="F76" s="31">
        <f t="shared" si="3"/>
        <v>7</v>
      </c>
      <c r="G76" s="34" t="e">
        <f>(IF(COUNTIF(星期四78节!#REF!,B76)&gt;=2,1,COUNTIF(星期四78节!#REF!,B76))+IF(COUNTIF(星期四78节!#REF!,B76)&gt;=2,1,COUNTIF(星期四78节!#REF!,B76))+IF(COUNTIF(星期四78节!#REF!,B76)&gt;=2,1,COUNTIF(星期四78节!#REF!,B76))+IF(COUNTIF(星期四78节!#REF!,B76)&gt;=2,1,COUNTIF(星期四78节!#REF!,B76)))*2</f>
        <v>#REF!</v>
      </c>
      <c r="H76" s="34" t="e">
        <f>(IF(COUNTIF(星期四78节!#REF!,B76)&gt;=2,1,COUNTIF(星期四78节!#REF!,B76))+IF(COUNTIF(星期四78节!#REF!,B76)&gt;=2,1,COUNTIF(星期四78节!#REF!,B76))+IF(COUNTIF(星期四78节!#REF!,B76)&gt;=2,1,COUNTIF(星期四78节!#REF!,B76))+IF(COUNTIF(星期四78节!#REF!,B76)&gt;=2,1,COUNTIF(星期四78节!#REF!,B76)))*2</f>
        <v>#REF!</v>
      </c>
      <c r="I76" s="34" t="e">
        <f>(IF(COUNTIF(星期四78节!#REF!,B76)&gt;=2,1,COUNTIF(星期四78节!#REF!,B76))+IF(COUNTIF(星期四78节!#REF!,B76)&gt;=2,1,COUNTIF(星期四78节!#REF!,B76))+IF(COUNTIF(星期四78节!#REF!,B76)&gt;=2,1,COUNTIF(星期四78节!#REF!,B76))+IF(COUNTIF(星期四78节!#REF!,B76)&gt;=2,1,COUNTIF(星期四78节!#REF!,B76)))*2</f>
        <v>#REF!</v>
      </c>
      <c r="J76" s="34" t="e">
        <f>(IF(COUNTIF(星期四78节!#REF!,B76)&gt;=2,1,COUNTIF(星期四78节!#REF!,B76))+IF(COUNTIF(星期四78节!#REF!,B76)&gt;=2,1,COUNTIF(星期四78节!#REF!,B76))+IF(COUNTIF(星期四78节!#REF!,B76)&gt;=2,1,COUNTIF(星期四78节!#REF!,B76))+IF(COUNTIF(星期四78节!#REF!,B76)&gt;=2,1,COUNTIF(星期四78节!#REF!,B76)))*2</f>
        <v>#REF!</v>
      </c>
      <c r="K76" s="34" t="e">
        <f>(IF(COUNTIF(星期四78节!#REF!,B76)&gt;=2,1,COUNTIF(星期四78节!#REF!,B76))+IF(COUNTIF(星期四78节!#REF!,B76)&gt;=2,1,COUNTIF(星期四78节!#REF!,B76)))*2+(IF(COUNTIF(星期四78节!#REF!,B76)&gt;=2,1,COUNTIF(星期四78节!#REF!,B76))+IF(COUNTIF(星期四78节!#REF!,B76)&gt;=2,1,COUNTIF(星期四78节!#REF!,B76)))*2</f>
        <v>#REF!</v>
      </c>
      <c r="L76" s="34" t="e">
        <f>(IF(COUNTIF(星期四78节!#REF!,B76)&gt;=2,1,COUNTIF(星期四78节!#REF!,B76))+IF(COUNTIF(星期四78节!#REF!,B76)&gt;=2,1,COUNTIF(星期四78节!#REF!,B76))+IF(COUNTIF(星期四78节!#REF!,B76)&gt;=2,1,COUNTIF(星期四78节!#REF!,B76))+IF(COUNTIF(星期四78节!#REF!,B76)&gt;=2,1,COUNTIF(星期四78节!#REF!,B76)))*2</f>
        <v>#REF!</v>
      </c>
      <c r="M76" s="34" t="e">
        <f>(IF(COUNTIF(星期四78节!#REF!,B76)&gt;=2,1,COUNTIF(星期四78节!#REF!,B76))+IF(COUNTIF(星期四78节!#REF!,B76)&gt;=2,1,COUNTIF(星期四78节!#REF!,B76))+IF(COUNTIF(星期四78节!#REF!,B76)&gt;=2,1,COUNTIF(星期四78节!#REF!,B76))+IF(COUNTIF(星期四78节!#REF!,B76)&gt;=2,1,COUNTIF(星期四78节!#REF!,B76)))*2</f>
        <v>#REF!</v>
      </c>
      <c r="N76" s="34" t="e">
        <f t="shared" si="2"/>
        <v>#REF!</v>
      </c>
    </row>
    <row r="77" ht="20.1" customHeight="1" spans="1:14">
      <c r="A77" s="31">
        <v>86</v>
      </c>
      <c r="B77" s="35" t="s">
        <v>846</v>
      </c>
      <c r="C77" s="33" t="str">
        <f>VLOOKUP(B77,教师基础数据!$B$2:$G4740,3,FALSE)</f>
        <v>机械系</v>
      </c>
      <c r="D77" s="33" t="str">
        <f>VLOOKUP(B77,教师基础数据!$B$2:$G641,4,FALSE)</f>
        <v>专职</v>
      </c>
      <c r="E77" s="33" t="str">
        <f>VLOOKUP(B77,教师基础数据!$B$2:$G4674,5,FALSE)</f>
        <v>汽车营销与服务教研室</v>
      </c>
      <c r="F77" s="31">
        <f t="shared" si="3"/>
        <v>7</v>
      </c>
      <c r="G77" s="34" t="e">
        <f>(IF(COUNTIF(星期四78节!#REF!,B77)&gt;=2,1,COUNTIF(星期四78节!#REF!,B77))+IF(COUNTIF(星期四78节!#REF!,B77)&gt;=2,1,COUNTIF(星期四78节!#REF!,B77))+IF(COUNTIF(星期四78节!#REF!,B77)&gt;=2,1,COUNTIF(星期四78节!#REF!,B77))+IF(COUNTIF(星期四78节!#REF!,B77)&gt;=2,1,COUNTIF(星期四78节!#REF!,B77)))*2</f>
        <v>#REF!</v>
      </c>
      <c r="H77" s="34" t="e">
        <f>(IF(COUNTIF(星期四78节!#REF!,B77)&gt;=2,1,COUNTIF(星期四78节!#REF!,B77))+IF(COUNTIF(星期四78节!#REF!,B77)&gt;=2,1,COUNTIF(星期四78节!#REF!,B77))+IF(COUNTIF(星期四78节!#REF!,B77)&gt;=2,1,COUNTIF(星期四78节!#REF!,B77))+IF(COUNTIF(星期四78节!#REF!,B77)&gt;=2,1,COUNTIF(星期四78节!#REF!,B77)))*2</f>
        <v>#REF!</v>
      </c>
      <c r="I77" s="34" t="e">
        <f>(IF(COUNTIF(星期四78节!#REF!,B77)&gt;=2,1,COUNTIF(星期四78节!#REF!,B77))+IF(COUNTIF(星期四78节!#REF!,B77)&gt;=2,1,COUNTIF(星期四78节!#REF!,B77))+IF(COUNTIF(星期四78节!#REF!,B77)&gt;=2,1,COUNTIF(星期四78节!#REF!,B77))+IF(COUNTIF(星期四78节!#REF!,B77)&gt;=2,1,COUNTIF(星期四78节!#REF!,B77)))*2</f>
        <v>#REF!</v>
      </c>
      <c r="J77" s="34" t="e">
        <f>(IF(COUNTIF(星期四78节!#REF!,B77)&gt;=2,1,COUNTIF(星期四78节!#REF!,B77))+IF(COUNTIF(星期四78节!#REF!,B77)&gt;=2,1,COUNTIF(星期四78节!#REF!,B77))+IF(COUNTIF(星期四78节!#REF!,B77)&gt;=2,1,COUNTIF(星期四78节!#REF!,B77))+IF(COUNTIF(星期四78节!#REF!,B77)&gt;=2,1,COUNTIF(星期四78节!#REF!,B77)))*2</f>
        <v>#REF!</v>
      </c>
      <c r="K77" s="34" t="e">
        <f>(IF(COUNTIF(星期四78节!#REF!,B77)&gt;=2,1,COUNTIF(星期四78节!#REF!,B77))+IF(COUNTIF(星期四78节!#REF!,B77)&gt;=2,1,COUNTIF(星期四78节!#REF!,B77)))*2+(IF(COUNTIF(星期四78节!#REF!,B77)&gt;=2,1,COUNTIF(星期四78节!#REF!,B77))+IF(COUNTIF(星期四78节!#REF!,B77)&gt;=2,1,COUNTIF(星期四78节!#REF!,B77)))*2</f>
        <v>#REF!</v>
      </c>
      <c r="L77" s="34" t="e">
        <f>(IF(COUNTIF(星期四78节!#REF!,B77)&gt;=2,1,COUNTIF(星期四78节!#REF!,B77))+IF(COUNTIF(星期四78节!#REF!,B77)&gt;=2,1,COUNTIF(星期四78节!#REF!,B77))+IF(COUNTIF(星期四78节!#REF!,B77)&gt;=2,1,COUNTIF(星期四78节!#REF!,B77))+IF(COUNTIF(星期四78节!#REF!,B77)&gt;=2,1,COUNTIF(星期四78节!#REF!,B77)))*2</f>
        <v>#REF!</v>
      </c>
      <c r="M77" s="34" t="e">
        <f>(IF(COUNTIF(星期四78节!#REF!,B77)&gt;=2,1,COUNTIF(星期四78节!#REF!,B77))+IF(COUNTIF(星期四78节!#REF!,B77)&gt;=2,1,COUNTIF(星期四78节!#REF!,B77))+IF(COUNTIF(星期四78节!#REF!,B77)&gt;=2,1,COUNTIF(星期四78节!#REF!,B77))+IF(COUNTIF(星期四78节!#REF!,B77)&gt;=2,1,COUNTIF(星期四78节!#REF!,B77)))*2</f>
        <v>#REF!</v>
      </c>
      <c r="N77" s="34" t="e">
        <f t="shared" si="2"/>
        <v>#REF!</v>
      </c>
    </row>
    <row r="78" ht="20.1" customHeight="1" spans="1:14">
      <c r="A78" s="31">
        <v>87</v>
      </c>
      <c r="B78" s="35" t="s">
        <v>847</v>
      </c>
      <c r="C78" s="33" t="str">
        <f>VLOOKUP(B78,教师基础数据!$B$2:$G4462,3,FALSE)</f>
        <v>机械系</v>
      </c>
      <c r="D78" s="33" t="str">
        <f>VLOOKUP(B78,教师基础数据!$B$2:$G687,4,FALSE)</f>
        <v>专职</v>
      </c>
      <c r="E78" s="33" t="str">
        <f>VLOOKUP(B78,教师基础数据!$B$2:$G4720,5,FALSE)</f>
        <v>汽车营销与服务教研室</v>
      </c>
      <c r="F78" s="31">
        <f t="shared" si="3"/>
        <v>7</v>
      </c>
      <c r="G78" s="34" t="e">
        <f>(IF(COUNTIF(星期四78节!#REF!,B78)&gt;=2,1,COUNTIF(星期四78节!#REF!,B78))+IF(COUNTIF(星期四78节!#REF!,B78)&gt;=2,1,COUNTIF(星期四78节!#REF!,B78))+IF(COUNTIF(星期四78节!#REF!,B78)&gt;=2,1,COUNTIF(星期四78节!#REF!,B78))+IF(COUNTIF(星期四78节!#REF!,B78)&gt;=2,1,COUNTIF(星期四78节!#REF!,B78)))*2</f>
        <v>#REF!</v>
      </c>
      <c r="H78" s="34" t="e">
        <f>(IF(COUNTIF(星期四78节!#REF!,B78)&gt;=2,1,COUNTIF(星期四78节!#REF!,B78))+IF(COUNTIF(星期四78节!#REF!,B78)&gt;=2,1,COUNTIF(星期四78节!#REF!,B78))+IF(COUNTIF(星期四78节!#REF!,B78)&gt;=2,1,COUNTIF(星期四78节!#REF!,B78))+IF(COUNTIF(星期四78节!#REF!,B78)&gt;=2,1,COUNTIF(星期四78节!#REF!,B78)))*2</f>
        <v>#REF!</v>
      </c>
      <c r="I78" s="34" t="e">
        <f>(IF(COUNTIF(星期四78节!#REF!,B78)&gt;=2,1,COUNTIF(星期四78节!#REF!,B78))+IF(COUNTIF(星期四78节!#REF!,B78)&gt;=2,1,COUNTIF(星期四78节!#REF!,B78))+IF(COUNTIF(星期四78节!#REF!,B78)&gt;=2,1,COUNTIF(星期四78节!#REF!,B78))+IF(COUNTIF(星期四78节!#REF!,B78)&gt;=2,1,COUNTIF(星期四78节!#REF!,B78)))*2</f>
        <v>#REF!</v>
      </c>
      <c r="J78" s="34" t="e">
        <f>(IF(COUNTIF(星期四78节!#REF!,B78)&gt;=2,1,COUNTIF(星期四78节!#REF!,B78))+IF(COUNTIF(星期四78节!#REF!,B78)&gt;=2,1,COUNTIF(星期四78节!#REF!,B78))+IF(COUNTIF(星期四78节!#REF!,B78)&gt;=2,1,COUNTIF(星期四78节!#REF!,B78))+IF(COUNTIF(星期四78节!#REF!,B78)&gt;=2,1,COUNTIF(星期四78节!#REF!,B78)))*2</f>
        <v>#REF!</v>
      </c>
      <c r="K78" s="34" t="e">
        <f>(IF(COUNTIF(星期四78节!#REF!,B78)&gt;=2,1,COUNTIF(星期四78节!#REF!,B78))+IF(COUNTIF(星期四78节!#REF!,B78)&gt;=2,1,COUNTIF(星期四78节!#REF!,B78)))*2+(IF(COUNTIF(星期四78节!#REF!,B78)&gt;=2,1,COUNTIF(星期四78节!#REF!,B78))+IF(COUNTIF(星期四78节!#REF!,B78)&gt;=2,1,COUNTIF(星期四78节!#REF!,B78)))*2</f>
        <v>#REF!</v>
      </c>
      <c r="L78" s="34" t="e">
        <f>(IF(COUNTIF(星期四78节!#REF!,B78)&gt;=2,1,COUNTIF(星期四78节!#REF!,B78))+IF(COUNTIF(星期四78节!#REF!,B78)&gt;=2,1,COUNTIF(星期四78节!#REF!,B78))+IF(COUNTIF(星期四78节!#REF!,B78)&gt;=2,1,COUNTIF(星期四78节!#REF!,B78))+IF(COUNTIF(星期四78节!#REF!,B78)&gt;=2,1,COUNTIF(星期四78节!#REF!,B78)))*2</f>
        <v>#REF!</v>
      </c>
      <c r="M78" s="34" t="e">
        <f>(IF(COUNTIF(星期四78节!#REF!,B78)&gt;=2,1,COUNTIF(星期四78节!#REF!,B78))+IF(COUNTIF(星期四78节!#REF!,B78)&gt;=2,1,COUNTIF(星期四78节!#REF!,B78))+IF(COUNTIF(星期四78节!#REF!,B78)&gt;=2,1,COUNTIF(星期四78节!#REF!,B78))+IF(COUNTIF(星期四78节!#REF!,B78)&gt;=2,1,COUNTIF(星期四78节!#REF!,B78)))*2</f>
        <v>#REF!</v>
      </c>
      <c r="N78" s="34" t="e">
        <f t="shared" si="2"/>
        <v>#REF!</v>
      </c>
    </row>
    <row r="79" ht="20.1" customHeight="1" spans="1:14">
      <c r="A79" s="31">
        <v>88</v>
      </c>
      <c r="B79" s="35" t="s">
        <v>848</v>
      </c>
      <c r="C79" s="33" t="str">
        <f>VLOOKUP(B79,教师基础数据!$B$2:$G4801,3,FALSE)</f>
        <v>机械系</v>
      </c>
      <c r="D79" s="33" t="str">
        <f>VLOOKUP(B79,教师基础数据!$B$2:$G580,4,FALSE)</f>
        <v>专职</v>
      </c>
      <c r="E79" s="33" t="str">
        <f>VLOOKUP(B79,教师基础数据!$B$2:$G4613,5,FALSE)</f>
        <v>汽车营销与服务教研室</v>
      </c>
      <c r="F79" s="31">
        <f t="shared" si="3"/>
        <v>7</v>
      </c>
      <c r="G79" s="34" t="e">
        <f>(IF(COUNTIF(星期四78节!#REF!,B79)&gt;=2,1,COUNTIF(星期四78节!#REF!,B79))+IF(COUNTIF(星期四78节!#REF!,B79)&gt;=2,1,COUNTIF(星期四78节!#REF!,B79))+IF(COUNTIF(星期四78节!#REF!,B79)&gt;=2,1,COUNTIF(星期四78节!#REF!,B79))+IF(COUNTIF(星期四78节!#REF!,B79)&gt;=2,1,COUNTIF(星期四78节!#REF!,B79)))*2</f>
        <v>#REF!</v>
      </c>
      <c r="H79" s="34" t="e">
        <f>(IF(COUNTIF(星期四78节!#REF!,B79)&gt;=2,1,COUNTIF(星期四78节!#REF!,B79))+IF(COUNTIF(星期四78节!#REF!,B79)&gt;=2,1,COUNTIF(星期四78节!#REF!,B79))+IF(COUNTIF(星期四78节!#REF!,B79)&gt;=2,1,COUNTIF(星期四78节!#REF!,B79))+IF(COUNTIF(星期四78节!#REF!,B79)&gt;=2,1,COUNTIF(星期四78节!#REF!,B79)))*2</f>
        <v>#REF!</v>
      </c>
      <c r="I79" s="34" t="e">
        <f>(IF(COUNTIF(星期四78节!#REF!,B79)&gt;=2,1,COUNTIF(星期四78节!#REF!,B79))+IF(COUNTIF(星期四78节!#REF!,B79)&gt;=2,1,COUNTIF(星期四78节!#REF!,B79))+IF(COUNTIF(星期四78节!#REF!,B79)&gt;=2,1,COUNTIF(星期四78节!#REF!,B79))+IF(COUNTIF(星期四78节!#REF!,B79)&gt;=2,1,COUNTIF(星期四78节!#REF!,B79)))*2</f>
        <v>#REF!</v>
      </c>
      <c r="J79" s="34" t="e">
        <f>(IF(COUNTIF(星期四78节!#REF!,B79)&gt;=2,1,COUNTIF(星期四78节!#REF!,B79))+IF(COUNTIF(星期四78节!#REF!,B79)&gt;=2,1,COUNTIF(星期四78节!#REF!,B79))+IF(COUNTIF(星期四78节!#REF!,B79)&gt;=2,1,COUNTIF(星期四78节!#REF!,B79))+IF(COUNTIF(星期四78节!#REF!,B79)&gt;=2,1,COUNTIF(星期四78节!#REF!,B79)))*2</f>
        <v>#REF!</v>
      </c>
      <c r="K79" s="34" t="e">
        <f>(IF(COUNTIF(星期四78节!#REF!,B79)&gt;=2,1,COUNTIF(星期四78节!#REF!,B79))+IF(COUNTIF(星期四78节!#REF!,B79)&gt;=2,1,COUNTIF(星期四78节!#REF!,B79)))*2+(IF(COUNTIF(星期四78节!#REF!,B79)&gt;=2,1,COUNTIF(星期四78节!#REF!,B79))+IF(COUNTIF(星期四78节!#REF!,B79)&gt;=2,1,COUNTIF(星期四78节!#REF!,B79)))*2</f>
        <v>#REF!</v>
      </c>
      <c r="L79" s="34" t="e">
        <f>(IF(COUNTIF(星期四78节!#REF!,B79)&gt;=2,1,COUNTIF(星期四78节!#REF!,B79))+IF(COUNTIF(星期四78节!#REF!,B79)&gt;=2,1,COUNTIF(星期四78节!#REF!,B79))+IF(COUNTIF(星期四78节!#REF!,B79)&gt;=2,1,COUNTIF(星期四78节!#REF!,B79))+IF(COUNTIF(星期四78节!#REF!,B79)&gt;=2,1,COUNTIF(星期四78节!#REF!,B79)))*2</f>
        <v>#REF!</v>
      </c>
      <c r="M79" s="34" t="e">
        <f>(IF(COUNTIF(星期四78节!#REF!,B79)&gt;=2,1,COUNTIF(星期四78节!#REF!,B79))+IF(COUNTIF(星期四78节!#REF!,B79)&gt;=2,1,COUNTIF(星期四78节!#REF!,B79))+IF(COUNTIF(星期四78节!#REF!,B79)&gt;=2,1,COUNTIF(星期四78节!#REF!,B79))+IF(COUNTIF(星期四78节!#REF!,B79)&gt;=2,1,COUNTIF(星期四78节!#REF!,B79)))*2</f>
        <v>#REF!</v>
      </c>
      <c r="N79" s="34" t="e">
        <f t="shared" si="2"/>
        <v>#REF!</v>
      </c>
    </row>
    <row r="80" ht="20.1" customHeight="1" spans="1:14">
      <c r="A80" s="31">
        <v>89</v>
      </c>
      <c r="B80" s="32" t="s">
        <v>849</v>
      </c>
      <c r="C80" s="33" t="str">
        <f>VLOOKUP(B80,教师基础数据!$B$2:$G4579,3,FALSE)</f>
        <v>机械系</v>
      </c>
      <c r="D80" s="33" t="str">
        <f>VLOOKUP(B80,教师基础数据!$B$2:$G669,4,FALSE)</f>
        <v>兼职</v>
      </c>
      <c r="E80" s="33" t="str">
        <f>VLOOKUP(B80,教师基础数据!$B$2:$G4702,5,FALSE)</f>
        <v>汽车运用与维修教研室</v>
      </c>
      <c r="F80" s="31">
        <f t="shared" si="3"/>
        <v>7</v>
      </c>
      <c r="G80" s="34" t="e">
        <f>(IF(COUNTIF(星期四78节!#REF!,B80)&gt;=2,1,COUNTIF(星期四78节!#REF!,B80))+IF(COUNTIF(星期四78节!#REF!,B80)&gt;=2,1,COUNTIF(星期四78节!#REF!,B80))+IF(COUNTIF(星期四78节!#REF!,B80)&gt;=2,1,COUNTIF(星期四78节!#REF!,B80))+IF(COUNTIF(星期四78节!#REF!,B80)&gt;=2,1,COUNTIF(星期四78节!#REF!,B80)))*2</f>
        <v>#REF!</v>
      </c>
      <c r="H80" s="34" t="e">
        <f>(IF(COUNTIF(星期四78节!#REF!,B80)&gt;=2,1,COUNTIF(星期四78节!#REF!,B80))+IF(COUNTIF(星期四78节!#REF!,B80)&gt;=2,1,COUNTIF(星期四78节!#REF!,B80))+IF(COUNTIF(星期四78节!#REF!,B80)&gt;=2,1,COUNTIF(星期四78节!#REF!,B80))+IF(COUNTIF(星期四78节!#REF!,B80)&gt;=2,1,COUNTIF(星期四78节!#REF!,B80)))*2</f>
        <v>#REF!</v>
      </c>
      <c r="I80" s="34" t="e">
        <f>(IF(COUNTIF(星期四78节!#REF!,B80)&gt;=2,1,COUNTIF(星期四78节!#REF!,B80))+IF(COUNTIF(星期四78节!#REF!,B80)&gt;=2,1,COUNTIF(星期四78节!#REF!,B80))+IF(COUNTIF(星期四78节!#REF!,B80)&gt;=2,1,COUNTIF(星期四78节!#REF!,B80))+IF(COUNTIF(星期四78节!#REF!,B80)&gt;=2,1,COUNTIF(星期四78节!#REF!,B80)))*2</f>
        <v>#REF!</v>
      </c>
      <c r="J80" s="34" t="e">
        <f>(IF(COUNTIF(星期四78节!#REF!,B80)&gt;=2,1,COUNTIF(星期四78节!#REF!,B80))+IF(COUNTIF(星期四78节!#REF!,B80)&gt;=2,1,COUNTIF(星期四78节!#REF!,B80))+IF(COUNTIF(星期四78节!#REF!,B80)&gt;=2,1,COUNTIF(星期四78节!#REF!,B80))+IF(COUNTIF(星期四78节!#REF!,B80)&gt;=2,1,COUNTIF(星期四78节!#REF!,B80)))*2</f>
        <v>#REF!</v>
      </c>
      <c r="K80" s="34" t="e">
        <f>(IF(COUNTIF(星期四78节!#REF!,B80)&gt;=2,1,COUNTIF(星期四78节!#REF!,B80))+IF(COUNTIF(星期四78节!#REF!,B80)&gt;=2,1,COUNTIF(星期四78节!#REF!,B80)))*2+(IF(COUNTIF(星期四78节!#REF!,B80)&gt;=2,1,COUNTIF(星期四78节!#REF!,B80))+IF(COUNTIF(星期四78节!#REF!,B80)&gt;=2,1,COUNTIF(星期四78节!#REF!,B80)))*2</f>
        <v>#REF!</v>
      </c>
      <c r="L80" s="34" t="e">
        <f>(IF(COUNTIF(星期四78节!#REF!,B80)&gt;=2,1,COUNTIF(星期四78节!#REF!,B80))+IF(COUNTIF(星期四78节!#REF!,B80)&gt;=2,1,COUNTIF(星期四78节!#REF!,B80))+IF(COUNTIF(星期四78节!#REF!,B80)&gt;=2,1,COUNTIF(星期四78节!#REF!,B80))+IF(COUNTIF(星期四78节!#REF!,B80)&gt;=2,1,COUNTIF(星期四78节!#REF!,B80)))*2</f>
        <v>#REF!</v>
      </c>
      <c r="M80" s="34" t="e">
        <f>(IF(COUNTIF(星期四78节!#REF!,B80)&gt;=2,1,COUNTIF(星期四78节!#REF!,B80))+IF(COUNTIF(星期四78节!#REF!,B80)&gt;=2,1,COUNTIF(星期四78节!#REF!,B80))+IF(COUNTIF(星期四78节!#REF!,B80)&gt;=2,1,COUNTIF(星期四78节!#REF!,B80))+IF(COUNTIF(星期四78节!#REF!,B80)&gt;=2,1,COUNTIF(星期四78节!#REF!,B80)))*2</f>
        <v>#REF!</v>
      </c>
      <c r="N80" s="34" t="e">
        <f t="shared" si="2"/>
        <v>#REF!</v>
      </c>
    </row>
    <row r="81" ht="20.1" customHeight="1" spans="1:14">
      <c r="A81" s="31">
        <v>94</v>
      </c>
      <c r="B81" s="35" t="s">
        <v>850</v>
      </c>
      <c r="C81" s="33" t="str">
        <f>VLOOKUP(B81,教师基础数据!$B$2:$G4806,3,FALSE)</f>
        <v>机械系</v>
      </c>
      <c r="D81" s="33" t="str">
        <f>VLOOKUP(B81,教师基础数据!$B$2:$G576,4,FALSE)</f>
        <v>专职</v>
      </c>
      <c r="E81" s="33" t="str">
        <f>VLOOKUP(B81,教师基础数据!$B$2:$G4609,5,FALSE)</f>
        <v>汽车运用与维修教研室</v>
      </c>
      <c r="F81" s="31">
        <f t="shared" si="3"/>
        <v>7</v>
      </c>
      <c r="G81" s="34" t="e">
        <f>(IF(COUNTIF(星期四78节!#REF!,B81)&gt;=2,1,COUNTIF(星期四78节!#REF!,B81))+IF(COUNTIF(星期四78节!#REF!,B81)&gt;=2,1,COUNTIF(星期四78节!#REF!,B81))+IF(COUNTIF(星期四78节!#REF!,B81)&gt;=2,1,COUNTIF(星期四78节!#REF!,B81))+IF(COUNTIF(星期四78节!#REF!,B81)&gt;=2,1,COUNTIF(星期四78节!#REF!,B81)))*2</f>
        <v>#REF!</v>
      </c>
      <c r="H81" s="34" t="e">
        <f>(IF(COUNTIF(星期四78节!#REF!,B81)&gt;=2,1,COUNTIF(星期四78节!#REF!,B81))+IF(COUNTIF(星期四78节!#REF!,B81)&gt;=2,1,COUNTIF(星期四78节!#REF!,B81))+IF(COUNTIF(星期四78节!#REF!,B81)&gt;=2,1,COUNTIF(星期四78节!#REF!,B81))+IF(COUNTIF(星期四78节!#REF!,B81)&gt;=2,1,COUNTIF(星期四78节!#REF!,B81)))*2</f>
        <v>#REF!</v>
      </c>
      <c r="I81" s="34" t="e">
        <f>(IF(COUNTIF(星期四78节!#REF!,B81)&gt;=2,1,COUNTIF(星期四78节!#REF!,B81))+IF(COUNTIF(星期四78节!#REF!,B81)&gt;=2,1,COUNTIF(星期四78节!#REF!,B81))+IF(COUNTIF(星期四78节!#REF!,B81)&gt;=2,1,COUNTIF(星期四78节!#REF!,B81))+IF(COUNTIF(星期四78节!#REF!,B81)&gt;=2,1,COUNTIF(星期四78节!#REF!,B81)))*2</f>
        <v>#REF!</v>
      </c>
      <c r="J81" s="34" t="e">
        <f>(IF(COUNTIF(星期四78节!#REF!,B81)&gt;=2,1,COUNTIF(星期四78节!#REF!,B81))+IF(COUNTIF(星期四78节!#REF!,B81)&gt;=2,1,COUNTIF(星期四78节!#REF!,B81))+IF(COUNTIF(星期四78节!#REF!,B81)&gt;=2,1,COUNTIF(星期四78节!#REF!,B81))+IF(COUNTIF(星期四78节!#REF!,B81)&gt;=2,1,COUNTIF(星期四78节!#REF!,B81)))*2</f>
        <v>#REF!</v>
      </c>
      <c r="K81" s="34" t="e">
        <f>(IF(COUNTIF(星期四78节!#REF!,B81)&gt;=2,1,COUNTIF(星期四78节!#REF!,B81))+IF(COUNTIF(星期四78节!#REF!,B81)&gt;=2,1,COUNTIF(星期四78节!#REF!,B81)))*2+(IF(COUNTIF(星期四78节!#REF!,B81)&gt;=2,1,COUNTIF(星期四78节!#REF!,B81))+IF(COUNTIF(星期四78节!#REF!,B81)&gt;=2,1,COUNTIF(星期四78节!#REF!,B81)))*2</f>
        <v>#REF!</v>
      </c>
      <c r="L81" s="34" t="e">
        <f>(IF(COUNTIF(星期四78节!#REF!,B81)&gt;=2,1,COUNTIF(星期四78节!#REF!,B81))+IF(COUNTIF(星期四78节!#REF!,B81)&gt;=2,1,COUNTIF(星期四78节!#REF!,B81))+IF(COUNTIF(星期四78节!#REF!,B81)&gt;=2,1,COUNTIF(星期四78节!#REF!,B81))+IF(COUNTIF(星期四78节!#REF!,B81)&gt;=2,1,COUNTIF(星期四78节!#REF!,B81)))*2</f>
        <v>#REF!</v>
      </c>
      <c r="M81" s="34" t="e">
        <f>(IF(COUNTIF(星期四78节!#REF!,B81)&gt;=2,1,COUNTIF(星期四78节!#REF!,B81))+IF(COUNTIF(星期四78节!#REF!,B81)&gt;=2,1,COUNTIF(星期四78节!#REF!,B81))+IF(COUNTIF(星期四78节!#REF!,B81)&gt;=2,1,COUNTIF(星期四78节!#REF!,B81))+IF(COUNTIF(星期四78节!#REF!,B81)&gt;=2,1,COUNTIF(星期四78节!#REF!,B81)))*2</f>
        <v>#REF!</v>
      </c>
      <c r="N81" s="34" t="e">
        <f t="shared" si="2"/>
        <v>#REF!</v>
      </c>
    </row>
    <row r="82" ht="20.1" customHeight="1" spans="1:14">
      <c r="A82" s="31">
        <v>95</v>
      </c>
      <c r="B82" s="35" t="s">
        <v>851</v>
      </c>
      <c r="C82" s="33" t="str">
        <f>VLOOKUP(B82,教师基础数据!$B$2:$G4516,3,FALSE)</f>
        <v>机械系</v>
      </c>
      <c r="D82" s="33" t="str">
        <f>VLOOKUP(B82,教师基础数据!$B$2:$G658,4,FALSE)</f>
        <v>专职</v>
      </c>
      <c r="E82" s="33" t="str">
        <f>VLOOKUP(B82,教师基础数据!$B$2:$G4691,5,FALSE)</f>
        <v>汽车运用与维修教研室</v>
      </c>
      <c r="F82" s="31">
        <f t="shared" si="3"/>
        <v>7</v>
      </c>
      <c r="G82" s="34" t="e">
        <f>(IF(COUNTIF(星期四78节!#REF!,B82)&gt;=2,1,COUNTIF(星期四78节!#REF!,B82))+IF(COUNTIF(星期四78节!#REF!,B82)&gt;=2,1,COUNTIF(星期四78节!#REF!,B82))+IF(COUNTIF(星期四78节!#REF!,B82)&gt;=2,1,COUNTIF(星期四78节!#REF!,B82))+IF(COUNTIF(星期四78节!#REF!,B82)&gt;=2,1,COUNTIF(星期四78节!#REF!,B82)))*2</f>
        <v>#REF!</v>
      </c>
      <c r="H82" s="34" t="e">
        <f>(IF(COUNTIF(星期四78节!#REF!,B82)&gt;=2,1,COUNTIF(星期四78节!#REF!,B82))+IF(COUNTIF(星期四78节!#REF!,B82)&gt;=2,1,COUNTIF(星期四78节!#REF!,B82))+IF(COUNTIF(星期四78节!#REF!,B82)&gt;=2,1,COUNTIF(星期四78节!#REF!,B82))+IF(COUNTIF(星期四78节!#REF!,B82)&gt;=2,1,COUNTIF(星期四78节!#REF!,B82)))*2</f>
        <v>#REF!</v>
      </c>
      <c r="I82" s="34" t="e">
        <f>(IF(COUNTIF(星期四78节!#REF!,B82)&gt;=2,1,COUNTIF(星期四78节!#REF!,B82))+IF(COUNTIF(星期四78节!#REF!,B82)&gt;=2,1,COUNTIF(星期四78节!#REF!,B82))+IF(COUNTIF(星期四78节!#REF!,B82)&gt;=2,1,COUNTIF(星期四78节!#REF!,B82))+IF(COUNTIF(星期四78节!#REF!,B82)&gt;=2,1,COUNTIF(星期四78节!#REF!,B82)))*2</f>
        <v>#REF!</v>
      </c>
      <c r="J82" s="34" t="e">
        <f>(IF(COUNTIF(星期四78节!#REF!,B82)&gt;=2,1,COUNTIF(星期四78节!#REF!,B82))+IF(COUNTIF(星期四78节!#REF!,B82)&gt;=2,1,COUNTIF(星期四78节!#REF!,B82))+IF(COUNTIF(星期四78节!#REF!,B82)&gt;=2,1,COUNTIF(星期四78节!#REF!,B82))+IF(COUNTIF(星期四78节!#REF!,B82)&gt;=2,1,COUNTIF(星期四78节!#REF!,B82)))*2</f>
        <v>#REF!</v>
      </c>
      <c r="K82" s="34" t="e">
        <f>(IF(COUNTIF(星期四78节!#REF!,B82)&gt;=2,1,COUNTIF(星期四78节!#REF!,B82))+IF(COUNTIF(星期四78节!#REF!,B82)&gt;=2,1,COUNTIF(星期四78节!#REF!,B82)))*2+(IF(COUNTIF(星期四78节!#REF!,B82)&gt;=2,1,COUNTIF(星期四78节!#REF!,B82))+IF(COUNTIF(星期四78节!#REF!,B82)&gt;=2,1,COUNTIF(星期四78节!#REF!,B82)))*2</f>
        <v>#REF!</v>
      </c>
      <c r="L82" s="34" t="e">
        <f>(IF(COUNTIF(星期四78节!#REF!,B82)&gt;=2,1,COUNTIF(星期四78节!#REF!,B82))+IF(COUNTIF(星期四78节!#REF!,B82)&gt;=2,1,COUNTIF(星期四78节!#REF!,B82))+IF(COUNTIF(星期四78节!#REF!,B82)&gt;=2,1,COUNTIF(星期四78节!#REF!,B82))+IF(COUNTIF(星期四78节!#REF!,B82)&gt;=2,1,COUNTIF(星期四78节!#REF!,B82)))*2</f>
        <v>#REF!</v>
      </c>
      <c r="M82" s="34" t="e">
        <f>(IF(COUNTIF(星期四78节!#REF!,B82)&gt;=2,1,COUNTIF(星期四78节!#REF!,B82))+IF(COUNTIF(星期四78节!#REF!,B82)&gt;=2,1,COUNTIF(星期四78节!#REF!,B82))+IF(COUNTIF(星期四78节!#REF!,B82)&gt;=2,1,COUNTIF(星期四78节!#REF!,B82))+IF(COUNTIF(星期四78节!#REF!,B82)&gt;=2,1,COUNTIF(星期四78节!#REF!,B82)))*2</f>
        <v>#REF!</v>
      </c>
      <c r="N82" s="34" t="e">
        <f t="shared" si="2"/>
        <v>#REF!</v>
      </c>
    </row>
    <row r="83" ht="20.1" customHeight="1" spans="1:14">
      <c r="A83" s="31">
        <v>96</v>
      </c>
      <c r="B83" s="35" t="s">
        <v>852</v>
      </c>
      <c r="C83" s="33" t="str">
        <f>VLOOKUP(B83,教师基础数据!$B$2:$G4471,3,FALSE)</f>
        <v>机械系</v>
      </c>
      <c r="D83" s="33" t="str">
        <f>VLOOKUP(B83,教师基础数据!$B$2:$G671,4,FALSE)</f>
        <v>专职</v>
      </c>
      <c r="E83" s="33" t="str">
        <f>VLOOKUP(B83,教师基础数据!$B$2:$G4704,5,FALSE)</f>
        <v>汽车运用与维修教研室</v>
      </c>
      <c r="F83" s="31">
        <f t="shared" si="3"/>
        <v>7</v>
      </c>
      <c r="G83" s="34" t="e">
        <f>(IF(COUNTIF(星期四78节!#REF!,B83)&gt;=2,1,COUNTIF(星期四78节!#REF!,B83))+IF(COUNTIF(星期四78节!#REF!,B83)&gt;=2,1,COUNTIF(星期四78节!#REF!,B83))+IF(COUNTIF(星期四78节!#REF!,B83)&gt;=2,1,COUNTIF(星期四78节!#REF!,B83))+IF(COUNTIF(星期四78节!#REF!,B83)&gt;=2,1,COUNTIF(星期四78节!#REF!,B83)))*2</f>
        <v>#REF!</v>
      </c>
      <c r="H83" s="34" t="e">
        <f>(IF(COUNTIF(星期四78节!#REF!,B83)&gt;=2,1,COUNTIF(星期四78节!#REF!,B83))+IF(COUNTIF(星期四78节!#REF!,B83)&gt;=2,1,COUNTIF(星期四78节!#REF!,B83))+IF(COUNTIF(星期四78节!#REF!,B83)&gt;=2,1,COUNTIF(星期四78节!#REF!,B83))+IF(COUNTIF(星期四78节!#REF!,B83)&gt;=2,1,COUNTIF(星期四78节!#REF!,B83)))*2</f>
        <v>#REF!</v>
      </c>
      <c r="I83" s="34" t="e">
        <f>(IF(COUNTIF(星期四78节!#REF!,B83)&gt;=2,1,COUNTIF(星期四78节!#REF!,B83))+IF(COUNTIF(星期四78节!#REF!,B83)&gt;=2,1,COUNTIF(星期四78节!#REF!,B83))+IF(COUNTIF(星期四78节!#REF!,B83)&gt;=2,1,COUNTIF(星期四78节!#REF!,B83))+IF(COUNTIF(星期四78节!#REF!,B83)&gt;=2,1,COUNTIF(星期四78节!#REF!,B83)))*2</f>
        <v>#REF!</v>
      </c>
      <c r="J83" s="34" t="e">
        <f>(IF(COUNTIF(星期四78节!#REF!,B83)&gt;=2,1,COUNTIF(星期四78节!#REF!,B83))+IF(COUNTIF(星期四78节!#REF!,B83)&gt;=2,1,COUNTIF(星期四78节!#REF!,B83))+IF(COUNTIF(星期四78节!#REF!,B83)&gt;=2,1,COUNTIF(星期四78节!#REF!,B83))+IF(COUNTIF(星期四78节!#REF!,B83)&gt;=2,1,COUNTIF(星期四78节!#REF!,B83)))*2</f>
        <v>#REF!</v>
      </c>
      <c r="K83" s="34" t="e">
        <f>(IF(COUNTIF(星期四78节!#REF!,B83)&gt;=2,1,COUNTIF(星期四78节!#REF!,B83))+IF(COUNTIF(星期四78节!#REF!,B83)&gt;=2,1,COUNTIF(星期四78节!#REF!,B83)))*2+(IF(COUNTIF(星期四78节!#REF!,B83)&gt;=2,1,COUNTIF(星期四78节!#REF!,B83))+IF(COUNTIF(星期四78节!#REF!,B83)&gt;=2,1,COUNTIF(星期四78节!#REF!,B83)))*2</f>
        <v>#REF!</v>
      </c>
      <c r="L83" s="34" t="e">
        <f>(IF(COUNTIF(星期四78节!#REF!,B83)&gt;=2,1,COUNTIF(星期四78节!#REF!,B83))+IF(COUNTIF(星期四78节!#REF!,B83)&gt;=2,1,COUNTIF(星期四78节!#REF!,B83))+IF(COUNTIF(星期四78节!#REF!,B83)&gt;=2,1,COUNTIF(星期四78节!#REF!,B83))+IF(COUNTIF(星期四78节!#REF!,B83)&gt;=2,1,COUNTIF(星期四78节!#REF!,B83)))*2</f>
        <v>#REF!</v>
      </c>
      <c r="M83" s="34" t="e">
        <f>(IF(COUNTIF(星期四78节!#REF!,B83)&gt;=2,1,COUNTIF(星期四78节!#REF!,B83))+IF(COUNTIF(星期四78节!#REF!,B83)&gt;=2,1,COUNTIF(星期四78节!#REF!,B83))+IF(COUNTIF(星期四78节!#REF!,B83)&gt;=2,1,COUNTIF(星期四78节!#REF!,B83))+IF(COUNTIF(星期四78节!#REF!,B83)&gt;=2,1,COUNTIF(星期四78节!#REF!,B83)))*2</f>
        <v>#REF!</v>
      </c>
      <c r="N83" s="34" t="e">
        <f t="shared" si="2"/>
        <v>#REF!</v>
      </c>
    </row>
    <row r="84" ht="20.1" customHeight="1" spans="1:14">
      <c r="A84" s="31">
        <v>97</v>
      </c>
      <c r="B84" s="35" t="s">
        <v>853</v>
      </c>
      <c r="C84" s="33" t="str">
        <f>VLOOKUP(B84,教师基础数据!$B$2:$G4735,3,FALSE)</f>
        <v>机械系</v>
      </c>
      <c r="D84" s="33" t="str">
        <f>VLOOKUP(B84,教师基础数据!$B$2:$G560,4,FALSE)</f>
        <v>专职</v>
      </c>
      <c r="E84" s="33" t="str">
        <f>VLOOKUP(B84,教师基础数据!$B$2:$G4593,5,FALSE)</f>
        <v>汽车运用与维修教研室</v>
      </c>
      <c r="F84" s="31">
        <f t="shared" si="3"/>
        <v>7</v>
      </c>
      <c r="G84" s="34" t="e">
        <f>(IF(COUNTIF(星期四78节!#REF!,B84)&gt;=2,1,COUNTIF(星期四78节!#REF!,B84))+IF(COUNTIF(星期四78节!#REF!,B84)&gt;=2,1,COUNTIF(星期四78节!#REF!,B84))+IF(COUNTIF(星期四78节!#REF!,B84)&gt;=2,1,COUNTIF(星期四78节!#REF!,B84))+IF(COUNTIF(星期四78节!#REF!,B84)&gt;=2,1,COUNTIF(星期四78节!#REF!,B84)))*2</f>
        <v>#REF!</v>
      </c>
      <c r="H84" s="34" t="e">
        <f>(IF(COUNTIF(星期四78节!#REF!,B84)&gt;=2,1,COUNTIF(星期四78节!#REF!,B84))+IF(COUNTIF(星期四78节!#REF!,B84)&gt;=2,1,COUNTIF(星期四78节!#REF!,B84))+IF(COUNTIF(星期四78节!#REF!,B84)&gt;=2,1,COUNTIF(星期四78节!#REF!,B84))+IF(COUNTIF(星期四78节!#REF!,B84)&gt;=2,1,COUNTIF(星期四78节!#REF!,B84)))*2</f>
        <v>#REF!</v>
      </c>
      <c r="I84" s="34" t="e">
        <f>(IF(COUNTIF(星期四78节!#REF!,B84)&gt;=2,1,COUNTIF(星期四78节!#REF!,B84))+IF(COUNTIF(星期四78节!#REF!,B84)&gt;=2,1,COUNTIF(星期四78节!#REF!,B84))+IF(COUNTIF(星期四78节!#REF!,B84)&gt;=2,1,COUNTIF(星期四78节!#REF!,B84))+IF(COUNTIF(星期四78节!#REF!,B84)&gt;=2,1,COUNTIF(星期四78节!#REF!,B84)))*2</f>
        <v>#REF!</v>
      </c>
      <c r="J84" s="34" t="e">
        <f>(IF(COUNTIF(星期四78节!#REF!,B84)&gt;=2,1,COUNTIF(星期四78节!#REF!,B84))+IF(COUNTIF(星期四78节!#REF!,B84)&gt;=2,1,COUNTIF(星期四78节!#REF!,B84))+IF(COUNTIF(星期四78节!#REF!,B84)&gt;=2,1,COUNTIF(星期四78节!#REF!,B84))+IF(COUNTIF(星期四78节!#REF!,B84)&gt;=2,1,COUNTIF(星期四78节!#REF!,B84)))*2</f>
        <v>#REF!</v>
      </c>
      <c r="K84" s="34" t="e">
        <f>(IF(COUNTIF(星期四78节!#REF!,B84)&gt;=2,1,COUNTIF(星期四78节!#REF!,B84))+IF(COUNTIF(星期四78节!#REF!,B84)&gt;=2,1,COUNTIF(星期四78节!#REF!,B84)))*2+(IF(COUNTIF(星期四78节!#REF!,B84)&gt;=2,1,COUNTIF(星期四78节!#REF!,B84))+IF(COUNTIF(星期四78节!#REF!,B84)&gt;=2,1,COUNTIF(星期四78节!#REF!,B84)))*2</f>
        <v>#REF!</v>
      </c>
      <c r="L84" s="34" t="e">
        <f>(IF(COUNTIF(星期四78节!#REF!,B84)&gt;=2,1,COUNTIF(星期四78节!#REF!,B84))+IF(COUNTIF(星期四78节!#REF!,B84)&gt;=2,1,COUNTIF(星期四78节!#REF!,B84))+IF(COUNTIF(星期四78节!#REF!,B84)&gt;=2,1,COUNTIF(星期四78节!#REF!,B84))+IF(COUNTIF(星期四78节!#REF!,B84)&gt;=2,1,COUNTIF(星期四78节!#REF!,B84)))*2</f>
        <v>#REF!</v>
      </c>
      <c r="M84" s="34" t="e">
        <f>(IF(COUNTIF(星期四78节!#REF!,B84)&gt;=2,1,COUNTIF(星期四78节!#REF!,B84))+IF(COUNTIF(星期四78节!#REF!,B84)&gt;=2,1,COUNTIF(星期四78节!#REF!,B84))+IF(COUNTIF(星期四78节!#REF!,B84)&gt;=2,1,COUNTIF(星期四78节!#REF!,B84))+IF(COUNTIF(星期四78节!#REF!,B84)&gt;=2,1,COUNTIF(星期四78节!#REF!,B84)))*2</f>
        <v>#REF!</v>
      </c>
      <c r="N84" s="34" t="e">
        <f t="shared" si="2"/>
        <v>#REF!</v>
      </c>
    </row>
    <row r="85" ht="20.1" customHeight="1" spans="1:14">
      <c r="A85" s="31">
        <v>98</v>
      </c>
      <c r="B85" s="35" t="s">
        <v>854</v>
      </c>
      <c r="C85" s="33" t="str">
        <f>VLOOKUP(B85,教师基础数据!$B$2:$G4673,3,FALSE)</f>
        <v>机械系</v>
      </c>
      <c r="D85" s="33" t="str">
        <f>VLOOKUP(B85,教师基础数据!$B$2:$G691,4,FALSE)</f>
        <v>专职</v>
      </c>
      <c r="E85" s="33" t="str">
        <f>VLOOKUP(B85,教师基础数据!$B$2:$G4725,5,FALSE)</f>
        <v>汽车运用与维修教研室</v>
      </c>
      <c r="F85" s="31">
        <f t="shared" si="3"/>
        <v>7</v>
      </c>
      <c r="G85" s="34" t="e">
        <f>(IF(COUNTIF(星期四78节!#REF!,B85)&gt;=2,1,COUNTIF(星期四78节!#REF!,B85))+IF(COUNTIF(星期四78节!#REF!,B85)&gt;=2,1,COUNTIF(星期四78节!#REF!,B85))+IF(COUNTIF(星期四78节!#REF!,B85)&gt;=2,1,COUNTIF(星期四78节!#REF!,B85))+IF(COUNTIF(星期四78节!#REF!,B85)&gt;=2,1,COUNTIF(星期四78节!#REF!,B85)))*2</f>
        <v>#REF!</v>
      </c>
      <c r="H85" s="34" t="e">
        <f>(IF(COUNTIF(星期四78节!#REF!,B85)&gt;=2,1,COUNTIF(星期四78节!#REF!,B85))+IF(COUNTIF(星期四78节!#REF!,B85)&gt;=2,1,COUNTIF(星期四78节!#REF!,B85))+IF(COUNTIF(星期四78节!#REF!,B85)&gt;=2,1,COUNTIF(星期四78节!#REF!,B85))+IF(COUNTIF(星期四78节!#REF!,B85)&gt;=2,1,COUNTIF(星期四78节!#REF!,B85)))*2</f>
        <v>#REF!</v>
      </c>
      <c r="I85" s="34" t="e">
        <f>(IF(COUNTIF(星期四78节!#REF!,B85)&gt;=2,1,COUNTIF(星期四78节!#REF!,B85))+IF(COUNTIF(星期四78节!#REF!,B85)&gt;=2,1,COUNTIF(星期四78节!#REF!,B85))+IF(COUNTIF(星期四78节!#REF!,B85)&gt;=2,1,COUNTIF(星期四78节!#REF!,B85))+IF(COUNTIF(星期四78节!#REF!,B85)&gt;=2,1,COUNTIF(星期四78节!#REF!,B85)))*2</f>
        <v>#REF!</v>
      </c>
      <c r="J85" s="34" t="e">
        <f>(IF(COUNTIF(星期四78节!#REF!,B85)&gt;=2,1,COUNTIF(星期四78节!#REF!,B85))+IF(COUNTIF(星期四78节!#REF!,B85)&gt;=2,1,COUNTIF(星期四78节!#REF!,B85))+IF(COUNTIF(星期四78节!#REF!,B85)&gt;=2,1,COUNTIF(星期四78节!#REF!,B85))+IF(COUNTIF(星期四78节!#REF!,B85)&gt;=2,1,COUNTIF(星期四78节!#REF!,B85)))*2</f>
        <v>#REF!</v>
      </c>
      <c r="K85" s="34" t="e">
        <f>(IF(COUNTIF(星期四78节!#REF!,B85)&gt;=2,1,COUNTIF(星期四78节!#REF!,B85))+IF(COUNTIF(星期四78节!#REF!,B85)&gt;=2,1,COUNTIF(星期四78节!#REF!,B85)))*2+(IF(COUNTIF(星期四78节!#REF!,B85)&gt;=2,1,COUNTIF(星期四78节!#REF!,B85))+IF(COUNTIF(星期四78节!#REF!,B85)&gt;=2,1,COUNTIF(星期四78节!#REF!,B85)))*2</f>
        <v>#REF!</v>
      </c>
      <c r="L85" s="34" t="e">
        <f>(IF(COUNTIF(星期四78节!#REF!,B85)&gt;=2,1,COUNTIF(星期四78节!#REF!,B85))+IF(COUNTIF(星期四78节!#REF!,B85)&gt;=2,1,COUNTIF(星期四78节!#REF!,B85))+IF(COUNTIF(星期四78节!#REF!,B85)&gt;=2,1,COUNTIF(星期四78节!#REF!,B85))+IF(COUNTIF(星期四78节!#REF!,B85)&gt;=2,1,COUNTIF(星期四78节!#REF!,B85)))*2</f>
        <v>#REF!</v>
      </c>
      <c r="M85" s="34" t="e">
        <f>(IF(COUNTIF(星期四78节!#REF!,B85)&gt;=2,1,COUNTIF(星期四78节!#REF!,B85))+IF(COUNTIF(星期四78节!#REF!,B85)&gt;=2,1,COUNTIF(星期四78节!#REF!,B85))+IF(COUNTIF(星期四78节!#REF!,B85)&gt;=2,1,COUNTIF(星期四78节!#REF!,B85))+IF(COUNTIF(星期四78节!#REF!,B85)&gt;=2,1,COUNTIF(星期四78节!#REF!,B85)))*2</f>
        <v>#REF!</v>
      </c>
      <c r="N85" s="34" t="e">
        <f t="shared" si="2"/>
        <v>#REF!</v>
      </c>
    </row>
    <row r="86" ht="20.1" customHeight="1" spans="1:14">
      <c r="A86" s="31">
        <v>99</v>
      </c>
      <c r="B86" s="35" t="s">
        <v>855</v>
      </c>
      <c r="C86" s="33" t="str">
        <f>VLOOKUP(B86,教师基础数据!$B$2:$G4475,3,FALSE)</f>
        <v>建筑系</v>
      </c>
      <c r="D86" s="33" t="str">
        <f>VLOOKUP(B86,教师基础数据!$B$2:$G488,4,FALSE)</f>
        <v>专职</v>
      </c>
      <c r="E86" s="33" t="str">
        <f>VLOOKUP(B86,教师基础数据!$B$2:$G4521,5,FALSE)</f>
        <v>工程造价教研室</v>
      </c>
      <c r="F86" s="31">
        <f t="shared" si="3"/>
        <v>7</v>
      </c>
      <c r="G86" s="34" t="e">
        <f>(IF(COUNTIF(星期四78节!#REF!,B86)&gt;=2,1,COUNTIF(星期四78节!#REF!,B86))+IF(COUNTIF(星期四78节!#REF!,B86)&gt;=2,1,COUNTIF(星期四78节!#REF!,B86))+IF(COUNTIF(星期四78节!#REF!,B86)&gt;=2,1,COUNTIF(星期四78节!#REF!,B86))+IF(COUNTIF(星期四78节!#REF!,B86)&gt;=2,1,COUNTIF(星期四78节!#REF!,B86)))*2</f>
        <v>#REF!</v>
      </c>
      <c r="H86" s="34" t="e">
        <f>(IF(COUNTIF(星期四78节!#REF!,B86)&gt;=2,1,COUNTIF(星期四78节!#REF!,B86))+IF(COUNTIF(星期四78节!#REF!,B86)&gt;=2,1,COUNTIF(星期四78节!#REF!,B86))+IF(COUNTIF(星期四78节!#REF!,B86)&gt;=2,1,COUNTIF(星期四78节!#REF!,B86))+IF(COUNTIF(星期四78节!#REF!,B86)&gt;=2,1,COUNTIF(星期四78节!#REF!,B86)))*2</f>
        <v>#REF!</v>
      </c>
      <c r="I86" s="34" t="e">
        <f>(IF(COUNTIF(星期四78节!#REF!,B86)&gt;=2,1,COUNTIF(星期四78节!#REF!,B86))+IF(COUNTIF(星期四78节!#REF!,B86)&gt;=2,1,COUNTIF(星期四78节!#REF!,B86))+IF(COUNTIF(星期四78节!#REF!,B86)&gt;=2,1,COUNTIF(星期四78节!#REF!,B86))+IF(COUNTIF(星期四78节!#REF!,B86)&gt;=2,1,COUNTIF(星期四78节!#REF!,B86)))*2</f>
        <v>#REF!</v>
      </c>
      <c r="J86" s="34" t="e">
        <f>(IF(COUNTIF(星期四78节!#REF!,B86)&gt;=2,1,COUNTIF(星期四78节!#REF!,B86))+IF(COUNTIF(星期四78节!#REF!,B86)&gt;=2,1,COUNTIF(星期四78节!#REF!,B86))+IF(COUNTIF(星期四78节!#REF!,B86)&gt;=2,1,COUNTIF(星期四78节!#REF!,B86))+IF(COUNTIF(星期四78节!#REF!,B86)&gt;=2,1,COUNTIF(星期四78节!#REF!,B86)))*2</f>
        <v>#REF!</v>
      </c>
      <c r="K86" s="34" t="e">
        <f>(IF(COUNTIF(星期四78节!#REF!,B86)&gt;=2,1,COUNTIF(星期四78节!#REF!,B86))+IF(COUNTIF(星期四78节!#REF!,B86)&gt;=2,1,COUNTIF(星期四78节!#REF!,B86)))*2+(IF(COUNTIF(星期四78节!#REF!,B86)&gt;=2,1,COUNTIF(星期四78节!#REF!,B86))+IF(COUNTIF(星期四78节!#REF!,B86)&gt;=2,1,COUNTIF(星期四78节!#REF!,B86)))*2</f>
        <v>#REF!</v>
      </c>
      <c r="L86" s="34" t="e">
        <f>(IF(COUNTIF(星期四78节!#REF!,B86)&gt;=2,1,COUNTIF(星期四78节!#REF!,B86))+IF(COUNTIF(星期四78节!#REF!,B86)&gt;=2,1,COUNTIF(星期四78节!#REF!,B86))+IF(COUNTIF(星期四78节!#REF!,B86)&gt;=2,1,COUNTIF(星期四78节!#REF!,B86))+IF(COUNTIF(星期四78节!#REF!,B86)&gt;=2,1,COUNTIF(星期四78节!#REF!,B86)))*2</f>
        <v>#REF!</v>
      </c>
      <c r="M86" s="34" t="e">
        <f>(IF(COUNTIF(星期四78节!#REF!,B86)&gt;=2,1,COUNTIF(星期四78节!#REF!,B86))+IF(COUNTIF(星期四78节!#REF!,B86)&gt;=2,1,COUNTIF(星期四78节!#REF!,B86))+IF(COUNTIF(星期四78节!#REF!,B86)&gt;=2,1,COUNTIF(星期四78节!#REF!,B86))+IF(COUNTIF(星期四78节!#REF!,B86)&gt;=2,1,COUNTIF(星期四78节!#REF!,B86)))*2</f>
        <v>#REF!</v>
      </c>
      <c r="N86" s="34" t="e">
        <f t="shared" si="2"/>
        <v>#REF!</v>
      </c>
    </row>
    <row r="87" ht="20.1" customHeight="1" spans="1:14">
      <c r="A87" s="31">
        <v>100</v>
      </c>
      <c r="B87" s="35" t="s">
        <v>856</v>
      </c>
      <c r="C87" s="33" t="str">
        <f>VLOOKUP(B87,教师基础数据!$B$2:$G4697,3,FALSE)</f>
        <v>建筑系</v>
      </c>
      <c r="D87" s="33" t="str">
        <f>VLOOKUP(B87,教师基础数据!$B$2:$G511,4,FALSE)</f>
        <v>专职</v>
      </c>
      <c r="E87" s="33" t="str">
        <f>VLOOKUP(B87,教师基础数据!$B$2:$G4544,5,FALSE)</f>
        <v>工程造价教研室</v>
      </c>
      <c r="F87" s="31">
        <f t="shared" si="3"/>
        <v>7</v>
      </c>
      <c r="G87" s="34" t="e">
        <f>(IF(COUNTIF(星期四78节!#REF!,B87)&gt;=2,1,COUNTIF(星期四78节!#REF!,B87))+IF(COUNTIF(星期四78节!#REF!,B87)&gt;=2,1,COUNTIF(星期四78节!#REF!,B87))+IF(COUNTIF(星期四78节!#REF!,B87)&gt;=2,1,COUNTIF(星期四78节!#REF!,B87))+IF(COUNTIF(星期四78节!#REF!,B87)&gt;=2,1,COUNTIF(星期四78节!#REF!,B87)))*2</f>
        <v>#REF!</v>
      </c>
      <c r="H87" s="34" t="e">
        <f>(IF(COUNTIF(星期四78节!#REF!,B87)&gt;=2,1,COUNTIF(星期四78节!#REF!,B87))+IF(COUNTIF(星期四78节!#REF!,B87)&gt;=2,1,COUNTIF(星期四78节!#REF!,B87))+IF(COUNTIF(星期四78节!#REF!,B87)&gt;=2,1,COUNTIF(星期四78节!#REF!,B87))+IF(COUNTIF(星期四78节!#REF!,B87)&gt;=2,1,COUNTIF(星期四78节!#REF!,B87)))*2</f>
        <v>#REF!</v>
      </c>
      <c r="I87" s="34" t="e">
        <f>(IF(COUNTIF(星期四78节!#REF!,B87)&gt;=2,1,COUNTIF(星期四78节!#REF!,B87))+IF(COUNTIF(星期四78节!#REF!,B87)&gt;=2,1,COUNTIF(星期四78节!#REF!,B87))+IF(COUNTIF(星期四78节!#REF!,B87)&gt;=2,1,COUNTIF(星期四78节!#REF!,B87))+IF(COUNTIF(星期四78节!#REF!,B87)&gt;=2,1,COUNTIF(星期四78节!#REF!,B87)))*2</f>
        <v>#REF!</v>
      </c>
      <c r="J87" s="34" t="e">
        <f>(IF(COUNTIF(星期四78节!#REF!,B87)&gt;=2,1,COUNTIF(星期四78节!#REF!,B87))+IF(COUNTIF(星期四78节!#REF!,B87)&gt;=2,1,COUNTIF(星期四78节!#REF!,B87))+IF(COUNTIF(星期四78节!#REF!,B87)&gt;=2,1,COUNTIF(星期四78节!#REF!,B87))+IF(COUNTIF(星期四78节!#REF!,B87)&gt;=2,1,COUNTIF(星期四78节!#REF!,B87)))*2</f>
        <v>#REF!</v>
      </c>
      <c r="K87" s="34" t="e">
        <f>(IF(COUNTIF(星期四78节!#REF!,B87)&gt;=2,1,COUNTIF(星期四78节!#REF!,B87))+IF(COUNTIF(星期四78节!#REF!,B87)&gt;=2,1,COUNTIF(星期四78节!#REF!,B87)))*2+(IF(COUNTIF(星期四78节!#REF!,B87)&gt;=2,1,COUNTIF(星期四78节!#REF!,B87))+IF(COUNTIF(星期四78节!#REF!,B87)&gt;=2,1,COUNTIF(星期四78节!#REF!,B87)))*2</f>
        <v>#REF!</v>
      </c>
      <c r="L87" s="34" t="e">
        <f>(IF(COUNTIF(星期四78节!#REF!,B87)&gt;=2,1,COUNTIF(星期四78节!#REF!,B87))+IF(COUNTIF(星期四78节!#REF!,B87)&gt;=2,1,COUNTIF(星期四78节!#REF!,B87))+IF(COUNTIF(星期四78节!#REF!,B87)&gt;=2,1,COUNTIF(星期四78节!#REF!,B87))+IF(COUNTIF(星期四78节!#REF!,B87)&gt;=2,1,COUNTIF(星期四78节!#REF!,B87)))*2</f>
        <v>#REF!</v>
      </c>
      <c r="M87" s="34" t="e">
        <f>(IF(COUNTIF(星期四78节!#REF!,B87)&gt;=2,1,COUNTIF(星期四78节!#REF!,B87))+IF(COUNTIF(星期四78节!#REF!,B87)&gt;=2,1,COUNTIF(星期四78节!#REF!,B87))+IF(COUNTIF(星期四78节!#REF!,B87)&gt;=2,1,COUNTIF(星期四78节!#REF!,B87))+IF(COUNTIF(星期四78节!#REF!,B87)&gt;=2,1,COUNTIF(星期四78节!#REF!,B87)))*2</f>
        <v>#REF!</v>
      </c>
      <c r="N87" s="34" t="e">
        <f t="shared" si="2"/>
        <v>#REF!</v>
      </c>
    </row>
    <row r="88" ht="20.1" customHeight="1" spans="1:14">
      <c r="A88" s="31">
        <v>101</v>
      </c>
      <c r="B88" s="35" t="s">
        <v>857</v>
      </c>
      <c r="C88" s="33" t="str">
        <f>VLOOKUP(B88,教师基础数据!$B$2:$G4651,3,FALSE)</f>
        <v>建筑系</v>
      </c>
      <c r="D88" s="33" t="str">
        <f>VLOOKUP(B88,教师基础数据!$B$2:$G539,4,FALSE)</f>
        <v>专职</v>
      </c>
      <c r="E88" s="33" t="str">
        <f>VLOOKUP(B88,教师基础数据!$B$2:$G4572,5,FALSE)</f>
        <v>工程造价教研室</v>
      </c>
      <c r="F88" s="31">
        <f t="shared" si="3"/>
        <v>7</v>
      </c>
      <c r="G88" s="34" t="e">
        <f>(IF(COUNTIF(星期四78节!#REF!,B88)&gt;=2,1,COUNTIF(星期四78节!#REF!,B88))+IF(COUNTIF(星期四78节!#REF!,B88)&gt;=2,1,COUNTIF(星期四78节!#REF!,B88))+IF(COUNTIF(星期四78节!#REF!,B88)&gt;=2,1,COUNTIF(星期四78节!#REF!,B88))+IF(COUNTIF(星期四78节!#REF!,B88)&gt;=2,1,COUNTIF(星期四78节!#REF!,B88)))*2</f>
        <v>#REF!</v>
      </c>
      <c r="H88" s="34" t="e">
        <f>(IF(COUNTIF(星期四78节!#REF!,B88)&gt;=2,1,COUNTIF(星期四78节!#REF!,B88))+IF(COUNTIF(星期四78节!#REF!,B88)&gt;=2,1,COUNTIF(星期四78节!#REF!,B88))+IF(COUNTIF(星期四78节!#REF!,B88)&gt;=2,1,COUNTIF(星期四78节!#REF!,B88))+IF(COUNTIF(星期四78节!#REF!,B88)&gt;=2,1,COUNTIF(星期四78节!#REF!,B88)))*2</f>
        <v>#REF!</v>
      </c>
      <c r="I88" s="34" t="e">
        <f>(IF(COUNTIF(星期四78节!#REF!,B88)&gt;=2,1,COUNTIF(星期四78节!#REF!,B88))+IF(COUNTIF(星期四78节!#REF!,B88)&gt;=2,1,COUNTIF(星期四78节!#REF!,B88))+IF(COUNTIF(星期四78节!#REF!,B88)&gt;=2,1,COUNTIF(星期四78节!#REF!,B88))+IF(COUNTIF(星期四78节!#REF!,B88)&gt;=2,1,COUNTIF(星期四78节!#REF!,B88)))*2</f>
        <v>#REF!</v>
      </c>
      <c r="J88" s="34" t="e">
        <f>(IF(COUNTIF(星期四78节!#REF!,B88)&gt;=2,1,COUNTIF(星期四78节!#REF!,B88))+IF(COUNTIF(星期四78节!#REF!,B88)&gt;=2,1,COUNTIF(星期四78节!#REF!,B88))+IF(COUNTIF(星期四78节!#REF!,B88)&gt;=2,1,COUNTIF(星期四78节!#REF!,B88))+IF(COUNTIF(星期四78节!#REF!,B88)&gt;=2,1,COUNTIF(星期四78节!#REF!,B88)))*2</f>
        <v>#REF!</v>
      </c>
      <c r="K88" s="34" t="e">
        <f>(IF(COUNTIF(星期四78节!#REF!,B88)&gt;=2,1,COUNTIF(星期四78节!#REF!,B88))+IF(COUNTIF(星期四78节!#REF!,B88)&gt;=2,1,COUNTIF(星期四78节!#REF!,B88)))*2+(IF(COUNTIF(星期四78节!#REF!,B88)&gt;=2,1,COUNTIF(星期四78节!#REF!,B88))+IF(COUNTIF(星期四78节!#REF!,B88)&gt;=2,1,COUNTIF(星期四78节!#REF!,B88)))*2</f>
        <v>#REF!</v>
      </c>
      <c r="L88" s="34" t="e">
        <f>(IF(COUNTIF(星期四78节!#REF!,B88)&gt;=2,1,COUNTIF(星期四78节!#REF!,B88))+IF(COUNTIF(星期四78节!#REF!,B88)&gt;=2,1,COUNTIF(星期四78节!#REF!,B88))+IF(COUNTIF(星期四78节!#REF!,B88)&gt;=2,1,COUNTIF(星期四78节!#REF!,B88))+IF(COUNTIF(星期四78节!#REF!,B88)&gt;=2,1,COUNTIF(星期四78节!#REF!,B88)))*2</f>
        <v>#REF!</v>
      </c>
      <c r="M88" s="34" t="e">
        <f>(IF(COUNTIF(星期四78节!#REF!,B88)&gt;=2,1,COUNTIF(星期四78节!#REF!,B88))+IF(COUNTIF(星期四78节!#REF!,B88)&gt;=2,1,COUNTIF(星期四78节!#REF!,B88))+IF(COUNTIF(星期四78节!#REF!,B88)&gt;=2,1,COUNTIF(星期四78节!#REF!,B88))+IF(COUNTIF(星期四78节!#REF!,B88)&gt;=2,1,COUNTIF(星期四78节!#REF!,B88)))*2</f>
        <v>#REF!</v>
      </c>
      <c r="N88" s="34" t="e">
        <f t="shared" si="2"/>
        <v>#REF!</v>
      </c>
    </row>
    <row r="89" ht="20.1" customHeight="1" spans="1:14">
      <c r="A89" s="31">
        <v>102</v>
      </c>
      <c r="B89" s="32" t="s">
        <v>858</v>
      </c>
      <c r="C89" s="33" t="str">
        <f>VLOOKUP(B89,教师基础数据!$B$2:$G4804,3,FALSE)</f>
        <v>建筑系</v>
      </c>
      <c r="D89" s="33" t="str">
        <f>VLOOKUP(B89,教师基础数据!$B$2:$G639,4,FALSE)</f>
        <v>专职</v>
      </c>
      <c r="E89" s="33" t="str">
        <f>VLOOKUP(B89,教师基础数据!$B$2:$G4672,5,FALSE)</f>
        <v>工程造价教研室</v>
      </c>
      <c r="F89" s="31">
        <f t="shared" si="3"/>
        <v>7</v>
      </c>
      <c r="G89" s="34" t="e">
        <f>(IF(COUNTIF(星期四78节!#REF!,B89)&gt;=2,1,COUNTIF(星期四78节!#REF!,B89))+IF(COUNTIF(星期四78节!#REF!,B89)&gt;=2,1,COUNTIF(星期四78节!#REF!,B89))+IF(COUNTIF(星期四78节!#REF!,B89)&gt;=2,1,COUNTIF(星期四78节!#REF!,B89))+IF(COUNTIF(星期四78节!#REF!,B89)&gt;=2,1,COUNTIF(星期四78节!#REF!,B89)))*2</f>
        <v>#REF!</v>
      </c>
      <c r="H89" s="34" t="e">
        <f>(IF(COUNTIF(星期四78节!#REF!,B89)&gt;=2,1,COUNTIF(星期四78节!#REF!,B89))+IF(COUNTIF(星期四78节!#REF!,B89)&gt;=2,1,COUNTIF(星期四78节!#REF!,B89))+IF(COUNTIF(星期四78节!#REF!,B89)&gt;=2,1,COUNTIF(星期四78节!#REF!,B89))+IF(COUNTIF(星期四78节!#REF!,B89)&gt;=2,1,COUNTIF(星期四78节!#REF!,B89)))*2</f>
        <v>#REF!</v>
      </c>
      <c r="I89" s="34" t="e">
        <f>(IF(COUNTIF(星期四78节!#REF!,B89)&gt;=2,1,COUNTIF(星期四78节!#REF!,B89))+IF(COUNTIF(星期四78节!#REF!,B89)&gt;=2,1,COUNTIF(星期四78节!#REF!,B89))+IF(COUNTIF(星期四78节!#REF!,B89)&gt;=2,1,COUNTIF(星期四78节!#REF!,B89))+IF(COUNTIF(星期四78节!#REF!,B89)&gt;=2,1,COUNTIF(星期四78节!#REF!,B89)))*2</f>
        <v>#REF!</v>
      </c>
      <c r="J89" s="34" t="e">
        <f>(IF(COUNTIF(星期四78节!#REF!,B89)&gt;=2,1,COUNTIF(星期四78节!#REF!,B89))+IF(COUNTIF(星期四78节!#REF!,B89)&gt;=2,1,COUNTIF(星期四78节!#REF!,B89))+IF(COUNTIF(星期四78节!#REF!,B89)&gt;=2,1,COUNTIF(星期四78节!#REF!,B89))+IF(COUNTIF(星期四78节!#REF!,B89)&gt;=2,1,COUNTIF(星期四78节!#REF!,B89)))*2</f>
        <v>#REF!</v>
      </c>
      <c r="K89" s="34" t="e">
        <f>(IF(COUNTIF(星期四78节!#REF!,B89)&gt;=2,1,COUNTIF(星期四78节!#REF!,B89))+IF(COUNTIF(星期四78节!#REF!,B89)&gt;=2,1,COUNTIF(星期四78节!#REF!,B89)))*2+(IF(COUNTIF(星期四78节!#REF!,B89)&gt;=2,1,COUNTIF(星期四78节!#REF!,B89))+IF(COUNTIF(星期四78节!#REF!,B89)&gt;=2,1,COUNTIF(星期四78节!#REF!,B89)))*2</f>
        <v>#REF!</v>
      </c>
      <c r="L89" s="34" t="e">
        <f>(IF(COUNTIF(星期四78节!#REF!,B89)&gt;=2,1,COUNTIF(星期四78节!#REF!,B89))+IF(COUNTIF(星期四78节!#REF!,B89)&gt;=2,1,COUNTIF(星期四78节!#REF!,B89))+IF(COUNTIF(星期四78节!#REF!,B89)&gt;=2,1,COUNTIF(星期四78节!#REF!,B89))+IF(COUNTIF(星期四78节!#REF!,B89)&gt;=2,1,COUNTIF(星期四78节!#REF!,B89)))*2</f>
        <v>#REF!</v>
      </c>
      <c r="M89" s="34" t="e">
        <f>(IF(COUNTIF(星期四78节!#REF!,B89)&gt;=2,1,COUNTIF(星期四78节!#REF!,B89))+IF(COUNTIF(星期四78节!#REF!,B89)&gt;=2,1,COUNTIF(星期四78节!#REF!,B89))+IF(COUNTIF(星期四78节!#REF!,B89)&gt;=2,1,COUNTIF(星期四78节!#REF!,B89))+IF(COUNTIF(星期四78节!#REF!,B89)&gt;=2,1,COUNTIF(星期四78节!#REF!,B89)))*2</f>
        <v>#REF!</v>
      </c>
      <c r="N89" s="34" t="e">
        <f t="shared" si="2"/>
        <v>#REF!</v>
      </c>
    </row>
    <row r="90" ht="20.1" customHeight="1" spans="1:14">
      <c r="A90" s="31">
        <v>103</v>
      </c>
      <c r="B90" s="35" t="s">
        <v>859</v>
      </c>
      <c r="C90" s="33" t="str">
        <f>VLOOKUP(B90,教师基础数据!$B$2:$G4542,3,FALSE)</f>
        <v>建筑系</v>
      </c>
      <c r="D90" s="33" t="str">
        <f>VLOOKUP(B90,教师基础数据!$B$2:$G578,4,FALSE)</f>
        <v>兼职</v>
      </c>
      <c r="E90" s="33" t="str">
        <f>VLOOKUP(B90,教师基础数据!$B$2:$G4611,5,FALSE)</f>
        <v>工程造价教研室</v>
      </c>
      <c r="F90" s="31">
        <f t="shared" si="3"/>
        <v>7</v>
      </c>
      <c r="G90" s="34" t="e">
        <f>(IF(COUNTIF(星期四78节!#REF!,B90)&gt;=2,1,COUNTIF(星期四78节!#REF!,B90))+IF(COUNTIF(星期四78节!#REF!,B90)&gt;=2,1,COUNTIF(星期四78节!#REF!,B90))+IF(COUNTIF(星期四78节!#REF!,B90)&gt;=2,1,COUNTIF(星期四78节!#REF!,B90))+IF(COUNTIF(星期四78节!#REF!,B90)&gt;=2,1,COUNTIF(星期四78节!#REF!,B90)))*2</f>
        <v>#REF!</v>
      </c>
      <c r="H90" s="34" t="e">
        <f>(IF(COUNTIF(星期四78节!#REF!,B90)&gt;=2,1,COUNTIF(星期四78节!#REF!,B90))+IF(COUNTIF(星期四78节!#REF!,B90)&gt;=2,1,COUNTIF(星期四78节!#REF!,B90))+IF(COUNTIF(星期四78节!#REF!,B90)&gt;=2,1,COUNTIF(星期四78节!#REF!,B90))+IF(COUNTIF(星期四78节!#REF!,B90)&gt;=2,1,COUNTIF(星期四78节!#REF!,B90)))*2</f>
        <v>#REF!</v>
      </c>
      <c r="I90" s="34" t="e">
        <f>(IF(COUNTIF(星期四78节!#REF!,B90)&gt;=2,1,COUNTIF(星期四78节!#REF!,B90))+IF(COUNTIF(星期四78节!#REF!,B90)&gt;=2,1,COUNTIF(星期四78节!#REF!,B90))+IF(COUNTIF(星期四78节!#REF!,B90)&gt;=2,1,COUNTIF(星期四78节!#REF!,B90))+IF(COUNTIF(星期四78节!#REF!,B90)&gt;=2,1,COUNTIF(星期四78节!#REF!,B90)))*2</f>
        <v>#REF!</v>
      </c>
      <c r="J90" s="34" t="e">
        <f>(IF(COUNTIF(星期四78节!#REF!,B90)&gt;=2,1,COUNTIF(星期四78节!#REF!,B90))+IF(COUNTIF(星期四78节!#REF!,B90)&gt;=2,1,COUNTIF(星期四78节!#REF!,B90))+IF(COUNTIF(星期四78节!#REF!,B90)&gt;=2,1,COUNTIF(星期四78节!#REF!,B90))+IF(COUNTIF(星期四78节!#REF!,B90)&gt;=2,1,COUNTIF(星期四78节!#REF!,B90)))*2</f>
        <v>#REF!</v>
      </c>
      <c r="K90" s="34" t="e">
        <f>(IF(COUNTIF(星期四78节!#REF!,B90)&gt;=2,1,COUNTIF(星期四78节!#REF!,B90))+IF(COUNTIF(星期四78节!#REF!,B90)&gt;=2,1,COUNTIF(星期四78节!#REF!,B90)))*2+(IF(COUNTIF(星期四78节!#REF!,B90)&gt;=2,1,COUNTIF(星期四78节!#REF!,B90))+IF(COUNTIF(星期四78节!#REF!,B90)&gt;=2,1,COUNTIF(星期四78节!#REF!,B90)))*2</f>
        <v>#REF!</v>
      </c>
      <c r="L90" s="34" t="e">
        <f>(IF(COUNTIF(星期四78节!#REF!,B90)&gt;=2,1,COUNTIF(星期四78节!#REF!,B90))+IF(COUNTIF(星期四78节!#REF!,B90)&gt;=2,1,COUNTIF(星期四78节!#REF!,B90))+IF(COUNTIF(星期四78节!#REF!,B90)&gt;=2,1,COUNTIF(星期四78节!#REF!,B90))+IF(COUNTIF(星期四78节!#REF!,B90)&gt;=2,1,COUNTIF(星期四78节!#REF!,B90)))*2</f>
        <v>#REF!</v>
      </c>
      <c r="M90" s="34" t="e">
        <f>(IF(COUNTIF(星期四78节!#REF!,B90)&gt;=2,1,COUNTIF(星期四78节!#REF!,B90))+IF(COUNTIF(星期四78节!#REF!,B90)&gt;=2,1,COUNTIF(星期四78节!#REF!,B90))+IF(COUNTIF(星期四78节!#REF!,B90)&gt;=2,1,COUNTIF(星期四78节!#REF!,B90))+IF(COUNTIF(星期四78节!#REF!,B90)&gt;=2,1,COUNTIF(星期四78节!#REF!,B90)))*2</f>
        <v>#REF!</v>
      </c>
      <c r="N90" s="34" t="e">
        <f t="shared" ref="N90:N119" si="4">SUM(G90:M90)</f>
        <v>#REF!</v>
      </c>
    </row>
    <row r="91" ht="20.1" customHeight="1" spans="1:14">
      <c r="A91" s="31">
        <v>104</v>
      </c>
      <c r="B91" s="32" t="s">
        <v>860</v>
      </c>
      <c r="C91" s="33" t="str">
        <f>VLOOKUP(B91,教师基础数据!$B$2:$G4779,3,FALSE)</f>
        <v>建筑系</v>
      </c>
      <c r="D91" s="33" t="str">
        <f>VLOOKUP(B91,教师基础数据!$B$2:$G676,4,FALSE)</f>
        <v>兼职</v>
      </c>
      <c r="E91" s="33" t="str">
        <f>VLOOKUP(B91,教师基础数据!$B$2:$G4709,5,FALSE)</f>
        <v>建筑工程技术教研室</v>
      </c>
      <c r="F91" s="31">
        <f t="shared" si="3"/>
        <v>7</v>
      </c>
      <c r="G91" s="34" t="e">
        <f>(IF(COUNTIF(星期四78节!#REF!,B91)&gt;=2,1,COUNTIF(星期四78节!#REF!,B91))+IF(COUNTIF(星期四78节!#REF!,B91)&gt;=2,1,COUNTIF(星期四78节!#REF!,B91))+IF(COUNTIF(星期四78节!#REF!,B91)&gt;=2,1,COUNTIF(星期四78节!#REF!,B91))+IF(COUNTIF(星期四78节!#REF!,B91)&gt;=2,1,COUNTIF(星期四78节!#REF!,B91)))*2</f>
        <v>#REF!</v>
      </c>
      <c r="H91" s="34" t="e">
        <f>(IF(COUNTIF(星期四78节!#REF!,B91)&gt;=2,1,COUNTIF(星期四78节!#REF!,B91))+IF(COUNTIF(星期四78节!#REF!,B91)&gt;=2,1,COUNTIF(星期四78节!#REF!,B91))+IF(COUNTIF(星期四78节!#REF!,B91)&gt;=2,1,COUNTIF(星期四78节!#REF!,B91))+IF(COUNTIF(星期四78节!#REF!,B91)&gt;=2,1,COUNTIF(星期四78节!#REF!,B91)))*2</f>
        <v>#REF!</v>
      </c>
      <c r="I91" s="34" t="e">
        <f>(IF(COUNTIF(星期四78节!#REF!,B91)&gt;=2,1,COUNTIF(星期四78节!#REF!,B91))+IF(COUNTIF(星期四78节!#REF!,B91)&gt;=2,1,COUNTIF(星期四78节!#REF!,B91))+IF(COUNTIF(星期四78节!#REF!,B91)&gt;=2,1,COUNTIF(星期四78节!#REF!,B91))+IF(COUNTIF(星期四78节!#REF!,B91)&gt;=2,1,COUNTIF(星期四78节!#REF!,B91)))*2</f>
        <v>#REF!</v>
      </c>
      <c r="J91" s="34" t="e">
        <f>(IF(COUNTIF(星期四78节!#REF!,B91)&gt;=2,1,COUNTIF(星期四78节!#REF!,B91))+IF(COUNTIF(星期四78节!#REF!,B91)&gt;=2,1,COUNTIF(星期四78节!#REF!,B91))+IF(COUNTIF(星期四78节!#REF!,B91)&gt;=2,1,COUNTIF(星期四78节!#REF!,B91))+IF(COUNTIF(星期四78节!#REF!,B91)&gt;=2,1,COUNTIF(星期四78节!#REF!,B91)))*2</f>
        <v>#REF!</v>
      </c>
      <c r="K91" s="34" t="e">
        <f>(IF(COUNTIF(星期四78节!#REF!,B91)&gt;=2,1,COUNTIF(星期四78节!#REF!,B91))+IF(COUNTIF(星期四78节!#REF!,B91)&gt;=2,1,COUNTIF(星期四78节!#REF!,B91)))*2+(IF(COUNTIF(星期四78节!#REF!,B91)&gt;=2,1,COUNTIF(星期四78节!#REF!,B91))+IF(COUNTIF(星期四78节!#REF!,B91)&gt;=2,1,COUNTIF(星期四78节!#REF!,B91)))*2</f>
        <v>#REF!</v>
      </c>
      <c r="L91" s="34" t="e">
        <f>(IF(COUNTIF(星期四78节!#REF!,B91)&gt;=2,1,COUNTIF(星期四78节!#REF!,B91))+IF(COUNTIF(星期四78节!#REF!,B91)&gt;=2,1,COUNTIF(星期四78节!#REF!,B91))+IF(COUNTIF(星期四78节!#REF!,B91)&gt;=2,1,COUNTIF(星期四78节!#REF!,B91))+IF(COUNTIF(星期四78节!#REF!,B91)&gt;=2,1,COUNTIF(星期四78节!#REF!,B91)))*2</f>
        <v>#REF!</v>
      </c>
      <c r="M91" s="34" t="e">
        <f>(IF(COUNTIF(星期四78节!#REF!,B91)&gt;=2,1,COUNTIF(星期四78节!#REF!,B91))+IF(COUNTIF(星期四78节!#REF!,B91)&gt;=2,1,COUNTIF(星期四78节!#REF!,B91))+IF(COUNTIF(星期四78节!#REF!,B91)&gt;=2,1,COUNTIF(星期四78节!#REF!,B91))+IF(COUNTIF(星期四78节!#REF!,B91)&gt;=2,1,COUNTIF(星期四78节!#REF!,B91)))*2</f>
        <v>#REF!</v>
      </c>
      <c r="N91" s="34" t="e">
        <f t="shared" si="4"/>
        <v>#REF!</v>
      </c>
    </row>
    <row r="92" ht="20.1" customHeight="1" spans="1:14">
      <c r="A92" s="31">
        <v>106</v>
      </c>
      <c r="B92" s="32" t="s">
        <v>861</v>
      </c>
      <c r="C92" s="33" t="str">
        <f>VLOOKUP(B92,教师基础数据!$B$2:$G4564,3,FALSE)</f>
        <v>建筑系</v>
      </c>
      <c r="D92" s="33" t="str">
        <f>VLOOKUP(B92,教师基础数据!$B$2:$G683,4,FALSE)</f>
        <v>专职</v>
      </c>
      <c r="E92" s="33" t="str">
        <f>VLOOKUP(B92,教师基础数据!$B$2:$G4716,5,FALSE)</f>
        <v>建筑工程技术教研室</v>
      </c>
      <c r="F92" s="31">
        <f t="shared" si="3"/>
        <v>7</v>
      </c>
      <c r="G92" s="34" t="e">
        <f>(IF(COUNTIF(星期四78节!#REF!,B92)&gt;=2,1,COUNTIF(星期四78节!#REF!,B92))+IF(COUNTIF(星期四78节!#REF!,B92)&gt;=2,1,COUNTIF(星期四78节!#REF!,B92))+IF(COUNTIF(星期四78节!#REF!,B92)&gt;=2,1,COUNTIF(星期四78节!#REF!,B92))+IF(COUNTIF(星期四78节!#REF!,B92)&gt;=2,1,COUNTIF(星期四78节!#REF!,B92)))*2</f>
        <v>#REF!</v>
      </c>
      <c r="H92" s="34" t="e">
        <f>(IF(COUNTIF(星期四78节!#REF!,B92)&gt;=2,1,COUNTIF(星期四78节!#REF!,B92))+IF(COUNTIF(星期四78节!#REF!,B92)&gt;=2,1,COUNTIF(星期四78节!#REF!,B92))+IF(COUNTIF(星期四78节!#REF!,B92)&gt;=2,1,COUNTIF(星期四78节!#REF!,B92))+IF(COUNTIF(星期四78节!#REF!,B92)&gt;=2,1,COUNTIF(星期四78节!#REF!,B92)))*2</f>
        <v>#REF!</v>
      </c>
      <c r="I92" s="34" t="e">
        <f>(IF(COUNTIF(星期四78节!#REF!,B92)&gt;=2,1,COUNTIF(星期四78节!#REF!,B92))+IF(COUNTIF(星期四78节!#REF!,B92)&gt;=2,1,COUNTIF(星期四78节!#REF!,B92))+IF(COUNTIF(星期四78节!#REF!,B92)&gt;=2,1,COUNTIF(星期四78节!#REF!,B92))+IF(COUNTIF(星期四78节!#REF!,B92)&gt;=2,1,COUNTIF(星期四78节!#REF!,B92)))*2</f>
        <v>#REF!</v>
      </c>
      <c r="J92" s="34" t="e">
        <f>(IF(COUNTIF(星期四78节!#REF!,B92)&gt;=2,1,COUNTIF(星期四78节!#REF!,B92))+IF(COUNTIF(星期四78节!#REF!,B92)&gt;=2,1,COUNTIF(星期四78节!#REF!,B92))+IF(COUNTIF(星期四78节!#REF!,B92)&gt;=2,1,COUNTIF(星期四78节!#REF!,B92))+IF(COUNTIF(星期四78节!#REF!,B92)&gt;=2,1,COUNTIF(星期四78节!#REF!,B92)))*2</f>
        <v>#REF!</v>
      </c>
      <c r="K92" s="34" t="e">
        <f>(IF(COUNTIF(星期四78节!#REF!,B92)&gt;=2,1,COUNTIF(星期四78节!#REF!,B92))+IF(COUNTIF(星期四78节!#REF!,B92)&gt;=2,1,COUNTIF(星期四78节!#REF!,B92)))*2+(IF(COUNTIF(星期四78节!#REF!,B92)&gt;=2,1,COUNTIF(星期四78节!#REF!,B92))+IF(COUNTIF(星期四78节!#REF!,B92)&gt;=2,1,COUNTIF(星期四78节!#REF!,B92)))*2</f>
        <v>#REF!</v>
      </c>
      <c r="L92" s="34" t="e">
        <f>(IF(COUNTIF(星期四78节!#REF!,B92)&gt;=2,1,COUNTIF(星期四78节!#REF!,B92))+IF(COUNTIF(星期四78节!#REF!,B92)&gt;=2,1,COUNTIF(星期四78节!#REF!,B92))+IF(COUNTIF(星期四78节!#REF!,B92)&gt;=2,1,COUNTIF(星期四78节!#REF!,B92))+IF(COUNTIF(星期四78节!#REF!,B92)&gt;=2,1,COUNTIF(星期四78节!#REF!,B92)))*2</f>
        <v>#REF!</v>
      </c>
      <c r="M92" s="34" t="e">
        <f>(IF(COUNTIF(星期四78节!#REF!,B92)&gt;=2,1,COUNTIF(星期四78节!#REF!,B92))+IF(COUNTIF(星期四78节!#REF!,B92)&gt;=2,1,COUNTIF(星期四78节!#REF!,B92))+IF(COUNTIF(星期四78节!#REF!,B92)&gt;=2,1,COUNTIF(星期四78节!#REF!,B92))+IF(COUNTIF(星期四78节!#REF!,B92)&gt;=2,1,COUNTIF(星期四78节!#REF!,B92)))*2</f>
        <v>#REF!</v>
      </c>
      <c r="N92" s="34" t="e">
        <f t="shared" si="4"/>
        <v>#REF!</v>
      </c>
    </row>
    <row r="93" ht="20.1" customHeight="1" spans="1:14">
      <c r="A93" s="31">
        <v>107</v>
      </c>
      <c r="B93" s="32" t="s">
        <v>862</v>
      </c>
      <c r="C93" s="33" t="str">
        <f>VLOOKUP(B93,教师基础数据!$B$2:$G4604,3,FALSE)</f>
        <v>建筑系</v>
      </c>
      <c r="D93" s="33" t="str">
        <f>VLOOKUP(B93,教师基础数据!$B$2:$G515,4,FALSE)</f>
        <v>专职</v>
      </c>
      <c r="E93" s="33" t="str">
        <f>VLOOKUP(B93,教师基础数据!$B$2:$G4548,5,FALSE)</f>
        <v>建筑工程技术教研室</v>
      </c>
      <c r="F93" s="31">
        <f t="shared" si="3"/>
        <v>7</v>
      </c>
      <c r="G93" s="34" t="e">
        <f>(IF(COUNTIF(星期四78节!#REF!,B93)&gt;=2,1,COUNTIF(星期四78节!#REF!,B93))+IF(COUNTIF(星期四78节!#REF!,B93)&gt;=2,1,COUNTIF(星期四78节!#REF!,B93))+IF(COUNTIF(星期四78节!#REF!,B93)&gt;=2,1,COUNTIF(星期四78节!#REF!,B93))+IF(COUNTIF(星期四78节!#REF!,B93)&gt;=2,1,COUNTIF(星期四78节!#REF!,B93)))*2</f>
        <v>#REF!</v>
      </c>
      <c r="H93" s="34" t="e">
        <f>(IF(COUNTIF(星期四78节!#REF!,B93)&gt;=2,1,COUNTIF(星期四78节!#REF!,B93))+IF(COUNTIF(星期四78节!#REF!,B93)&gt;=2,1,COUNTIF(星期四78节!#REF!,B93))+IF(COUNTIF(星期四78节!#REF!,B93)&gt;=2,1,COUNTIF(星期四78节!#REF!,B93))+IF(COUNTIF(星期四78节!#REF!,B93)&gt;=2,1,COUNTIF(星期四78节!#REF!,B93)))*2</f>
        <v>#REF!</v>
      </c>
      <c r="I93" s="34" t="e">
        <f>(IF(COUNTIF(星期四78节!#REF!,B93)&gt;=2,1,COUNTIF(星期四78节!#REF!,B93))+IF(COUNTIF(星期四78节!#REF!,B93)&gt;=2,1,COUNTIF(星期四78节!#REF!,B93))+IF(COUNTIF(星期四78节!#REF!,B93)&gt;=2,1,COUNTIF(星期四78节!#REF!,B93))+IF(COUNTIF(星期四78节!#REF!,B93)&gt;=2,1,COUNTIF(星期四78节!#REF!,B93)))*2</f>
        <v>#REF!</v>
      </c>
      <c r="J93" s="34" t="e">
        <f>(IF(COUNTIF(星期四78节!#REF!,B93)&gt;=2,1,COUNTIF(星期四78节!#REF!,B93))+IF(COUNTIF(星期四78节!#REF!,B93)&gt;=2,1,COUNTIF(星期四78节!#REF!,B93))+IF(COUNTIF(星期四78节!#REF!,B93)&gt;=2,1,COUNTIF(星期四78节!#REF!,B93))+IF(COUNTIF(星期四78节!#REF!,B93)&gt;=2,1,COUNTIF(星期四78节!#REF!,B93)))*2</f>
        <v>#REF!</v>
      </c>
      <c r="K93" s="34" t="e">
        <f>(IF(COUNTIF(星期四78节!#REF!,B93)&gt;=2,1,COUNTIF(星期四78节!#REF!,B93))+IF(COUNTIF(星期四78节!#REF!,B93)&gt;=2,1,COUNTIF(星期四78节!#REF!,B93)))*2+(IF(COUNTIF(星期四78节!#REF!,B93)&gt;=2,1,COUNTIF(星期四78节!#REF!,B93))+IF(COUNTIF(星期四78节!#REF!,B93)&gt;=2,1,COUNTIF(星期四78节!#REF!,B93)))*2</f>
        <v>#REF!</v>
      </c>
      <c r="L93" s="34" t="e">
        <f>(IF(COUNTIF(星期四78节!#REF!,B93)&gt;=2,1,COUNTIF(星期四78节!#REF!,B93))+IF(COUNTIF(星期四78节!#REF!,B93)&gt;=2,1,COUNTIF(星期四78节!#REF!,B93))+IF(COUNTIF(星期四78节!#REF!,B93)&gt;=2,1,COUNTIF(星期四78节!#REF!,B93))+IF(COUNTIF(星期四78节!#REF!,B93)&gt;=2,1,COUNTIF(星期四78节!#REF!,B93)))*2</f>
        <v>#REF!</v>
      </c>
      <c r="M93" s="34" t="e">
        <f>(IF(COUNTIF(星期四78节!#REF!,B93)&gt;=2,1,COUNTIF(星期四78节!#REF!,B93))+IF(COUNTIF(星期四78节!#REF!,B93)&gt;=2,1,COUNTIF(星期四78节!#REF!,B93))+IF(COUNTIF(星期四78节!#REF!,B93)&gt;=2,1,COUNTIF(星期四78节!#REF!,B93))+IF(COUNTIF(星期四78节!#REF!,B93)&gt;=2,1,COUNTIF(星期四78节!#REF!,B93)))*2</f>
        <v>#REF!</v>
      </c>
      <c r="N93" s="34" t="e">
        <f t="shared" si="4"/>
        <v>#REF!</v>
      </c>
    </row>
    <row r="94" ht="20.1" customHeight="1" spans="1:14">
      <c r="A94" s="31">
        <v>108</v>
      </c>
      <c r="B94" s="32" t="s">
        <v>863</v>
      </c>
      <c r="C94" s="33" t="str">
        <f>VLOOKUP(B94,教师基础数据!$B$2:$G4772,3,FALSE)</f>
        <v>建筑系</v>
      </c>
      <c r="D94" s="33" t="str">
        <f>VLOOKUP(B94,教师基础数据!$B$2:$G438,4,FALSE)</f>
        <v>专职</v>
      </c>
      <c r="E94" s="33" t="str">
        <f>VLOOKUP(B94,教师基础数据!$B$2:$G4473,5,FALSE)</f>
        <v>建筑工程技术教研室</v>
      </c>
      <c r="F94" s="31">
        <f t="shared" si="3"/>
        <v>7</v>
      </c>
      <c r="G94" s="34" t="e">
        <f>(IF(COUNTIF(星期四78节!#REF!,B94)&gt;=2,1,COUNTIF(星期四78节!#REF!,B94))+IF(COUNTIF(星期四78节!#REF!,B94)&gt;=2,1,COUNTIF(星期四78节!#REF!,B94))+IF(COUNTIF(星期四78节!#REF!,B94)&gt;=2,1,COUNTIF(星期四78节!#REF!,B94))+IF(COUNTIF(星期四78节!#REF!,B94)&gt;=2,1,COUNTIF(星期四78节!#REF!,B94)))*2</f>
        <v>#REF!</v>
      </c>
      <c r="H94" s="34" t="e">
        <f>(IF(COUNTIF(星期四78节!#REF!,B94)&gt;=2,1,COUNTIF(星期四78节!#REF!,B94))+IF(COUNTIF(星期四78节!#REF!,B94)&gt;=2,1,COUNTIF(星期四78节!#REF!,B94))+IF(COUNTIF(星期四78节!#REF!,B94)&gt;=2,1,COUNTIF(星期四78节!#REF!,B94))+IF(COUNTIF(星期四78节!#REF!,B94)&gt;=2,1,COUNTIF(星期四78节!#REF!,B94)))*2</f>
        <v>#REF!</v>
      </c>
      <c r="I94" s="34" t="e">
        <f>(IF(COUNTIF(星期四78节!#REF!,B94)&gt;=2,1,COUNTIF(星期四78节!#REF!,B94))+IF(COUNTIF(星期四78节!#REF!,B94)&gt;=2,1,COUNTIF(星期四78节!#REF!,B94))+IF(COUNTIF(星期四78节!#REF!,B94)&gt;=2,1,COUNTIF(星期四78节!#REF!,B94))+IF(COUNTIF(星期四78节!#REF!,B94)&gt;=2,1,COUNTIF(星期四78节!#REF!,B94)))*2</f>
        <v>#REF!</v>
      </c>
      <c r="J94" s="34" t="e">
        <f>(IF(COUNTIF(星期四78节!#REF!,B94)&gt;=2,1,COUNTIF(星期四78节!#REF!,B94))+IF(COUNTIF(星期四78节!#REF!,B94)&gt;=2,1,COUNTIF(星期四78节!#REF!,B94))+IF(COUNTIF(星期四78节!#REF!,B94)&gt;=2,1,COUNTIF(星期四78节!#REF!,B94))+IF(COUNTIF(星期四78节!#REF!,B94)&gt;=2,1,COUNTIF(星期四78节!#REF!,B94)))*2</f>
        <v>#REF!</v>
      </c>
      <c r="K94" s="34" t="e">
        <f>(IF(COUNTIF(星期四78节!#REF!,B94)&gt;=2,1,COUNTIF(星期四78节!#REF!,B94))+IF(COUNTIF(星期四78节!#REF!,B94)&gt;=2,1,COUNTIF(星期四78节!#REF!,B94)))*2+(IF(COUNTIF(星期四78节!#REF!,B94)&gt;=2,1,COUNTIF(星期四78节!#REF!,B94))+IF(COUNTIF(星期四78节!#REF!,B94)&gt;=2,1,COUNTIF(星期四78节!#REF!,B94)))*2</f>
        <v>#REF!</v>
      </c>
      <c r="L94" s="34" t="e">
        <f>(IF(COUNTIF(星期四78节!#REF!,B94)&gt;=2,1,COUNTIF(星期四78节!#REF!,B94))+IF(COUNTIF(星期四78节!#REF!,B94)&gt;=2,1,COUNTIF(星期四78节!#REF!,B94))+IF(COUNTIF(星期四78节!#REF!,B94)&gt;=2,1,COUNTIF(星期四78节!#REF!,B94))+IF(COUNTIF(星期四78节!#REF!,B94)&gt;=2,1,COUNTIF(星期四78节!#REF!,B94)))*2</f>
        <v>#REF!</v>
      </c>
      <c r="M94" s="34" t="e">
        <f>(IF(COUNTIF(星期四78节!#REF!,B94)&gt;=2,1,COUNTIF(星期四78节!#REF!,B94))+IF(COUNTIF(星期四78节!#REF!,B94)&gt;=2,1,COUNTIF(星期四78节!#REF!,B94))+IF(COUNTIF(星期四78节!#REF!,B94)&gt;=2,1,COUNTIF(星期四78节!#REF!,B94))+IF(COUNTIF(星期四78节!#REF!,B94)&gt;=2,1,COUNTIF(星期四78节!#REF!,B94)))*2</f>
        <v>#REF!</v>
      </c>
      <c r="N94" s="34" t="e">
        <f t="shared" si="4"/>
        <v>#REF!</v>
      </c>
    </row>
    <row r="95" ht="20.1" customHeight="1" spans="1:14">
      <c r="A95" s="31">
        <v>109</v>
      </c>
      <c r="B95" s="35" t="s">
        <v>492</v>
      </c>
      <c r="C95" s="33" t="str">
        <f>VLOOKUP(B95,教师基础数据!$B$2:$G4613,3,FALSE)</f>
        <v>建筑系</v>
      </c>
      <c r="D95" s="33" t="str">
        <f>VLOOKUP(B95,教师基础数据!$B$2:$G490,4,FALSE)</f>
        <v>专职</v>
      </c>
      <c r="E95" s="33" t="str">
        <f>VLOOKUP(B95,教师基础数据!$B$2:$G4523,5,FALSE)</f>
        <v>建筑工程技术教研室</v>
      </c>
      <c r="F95" s="31">
        <f t="shared" si="3"/>
        <v>7</v>
      </c>
      <c r="G95" s="34" t="e">
        <f>(IF(COUNTIF(星期四78节!#REF!,B95)&gt;=2,1,COUNTIF(星期四78节!#REF!,B95))+IF(COUNTIF(星期四78节!#REF!,B95)&gt;=2,1,COUNTIF(星期四78节!#REF!,B95))+IF(COUNTIF(星期四78节!#REF!,B95)&gt;=2,1,COUNTIF(星期四78节!#REF!,B95))+IF(COUNTIF(星期四78节!#REF!,B95)&gt;=2,1,COUNTIF(星期四78节!#REF!,B95)))*2</f>
        <v>#REF!</v>
      </c>
      <c r="H95" s="34" t="e">
        <f>(IF(COUNTIF(星期四78节!#REF!,B95)&gt;=2,1,COUNTIF(星期四78节!#REF!,B95))+IF(COUNTIF(星期四78节!#REF!,B95)&gt;=2,1,COUNTIF(星期四78节!#REF!,B95))+IF(COUNTIF(星期四78节!#REF!,B95)&gt;=2,1,COUNTIF(星期四78节!#REF!,B95))+IF(COUNTIF(星期四78节!#REF!,B95)&gt;=2,1,COUNTIF(星期四78节!#REF!,B95)))*2</f>
        <v>#REF!</v>
      </c>
      <c r="I95" s="34" t="e">
        <f>(IF(COUNTIF(星期四78节!#REF!,B95)&gt;=2,1,COUNTIF(星期四78节!#REF!,B95))+IF(COUNTIF(星期四78节!#REF!,B95)&gt;=2,1,COUNTIF(星期四78节!#REF!,B95))+IF(COUNTIF(星期四78节!#REF!,B95)&gt;=2,1,COUNTIF(星期四78节!#REF!,B95))+IF(COUNTIF(星期四78节!#REF!,B95)&gt;=2,1,COUNTIF(星期四78节!#REF!,B95)))*2</f>
        <v>#REF!</v>
      </c>
      <c r="J95" s="34" t="e">
        <f>(IF(COUNTIF(星期四78节!#REF!,B95)&gt;=2,1,COUNTIF(星期四78节!#REF!,B95))+IF(COUNTIF(星期四78节!#REF!,B95)&gt;=2,1,COUNTIF(星期四78节!#REF!,B95))+IF(COUNTIF(星期四78节!#REF!,B95)&gt;=2,1,COUNTIF(星期四78节!#REF!,B95))+IF(COUNTIF(星期四78节!#REF!,B95)&gt;=2,1,COUNTIF(星期四78节!#REF!,B95)))*2</f>
        <v>#REF!</v>
      </c>
      <c r="K95" s="34" t="e">
        <f>(IF(COUNTIF(星期四78节!#REF!,B95)&gt;=2,1,COUNTIF(星期四78节!#REF!,B95))+IF(COUNTIF(星期四78节!#REF!,B95)&gt;=2,1,COUNTIF(星期四78节!#REF!,B95)))*2+(IF(COUNTIF(星期四78节!#REF!,B95)&gt;=2,1,COUNTIF(星期四78节!#REF!,B95))+IF(COUNTIF(星期四78节!#REF!,B95)&gt;=2,1,COUNTIF(星期四78节!#REF!,B95)))*2</f>
        <v>#REF!</v>
      </c>
      <c r="L95" s="34" t="e">
        <f>(IF(COUNTIF(星期四78节!#REF!,B95)&gt;=2,1,COUNTIF(星期四78节!#REF!,B95))+IF(COUNTIF(星期四78节!#REF!,B95)&gt;=2,1,COUNTIF(星期四78节!#REF!,B95))+IF(COUNTIF(星期四78节!#REF!,B95)&gt;=2,1,COUNTIF(星期四78节!#REF!,B95))+IF(COUNTIF(星期四78节!#REF!,B95)&gt;=2,1,COUNTIF(星期四78节!#REF!,B95)))*2</f>
        <v>#REF!</v>
      </c>
      <c r="M95" s="34" t="e">
        <f>(IF(COUNTIF(星期四78节!#REF!,B95)&gt;=2,1,COUNTIF(星期四78节!#REF!,B95))+IF(COUNTIF(星期四78节!#REF!,B95)&gt;=2,1,COUNTIF(星期四78节!#REF!,B95))+IF(COUNTIF(星期四78节!#REF!,B95)&gt;=2,1,COUNTIF(星期四78节!#REF!,B95))+IF(COUNTIF(星期四78节!#REF!,B95)&gt;=2,1,COUNTIF(星期四78节!#REF!,B95)))*2</f>
        <v>#REF!</v>
      </c>
      <c r="N95" s="34" t="e">
        <f t="shared" si="4"/>
        <v>#REF!</v>
      </c>
    </row>
    <row r="96" ht="20.1" customHeight="1" spans="1:14">
      <c r="A96" s="31">
        <v>110</v>
      </c>
      <c r="B96" s="35" t="s">
        <v>864</v>
      </c>
      <c r="C96" s="33" t="str">
        <f>VLOOKUP(B96,教师基础数据!$B$2:$G4809,3,FALSE)</f>
        <v>建筑系</v>
      </c>
      <c r="D96" s="33" t="str">
        <f>VLOOKUP(B96,教师基础数据!$B$2:$G512,4,FALSE)</f>
        <v>专职</v>
      </c>
      <c r="E96" s="33" t="str">
        <f>VLOOKUP(B96,教师基础数据!$B$2:$G4545,5,FALSE)</f>
        <v>建筑工程技术教研室</v>
      </c>
      <c r="F96" s="31">
        <f t="shared" si="3"/>
        <v>7</v>
      </c>
      <c r="G96" s="34" t="e">
        <f>(IF(COUNTIF(星期四78节!#REF!,B96)&gt;=2,1,COUNTIF(星期四78节!#REF!,B96))+IF(COUNTIF(星期四78节!#REF!,B96)&gt;=2,1,COUNTIF(星期四78节!#REF!,B96))+IF(COUNTIF(星期四78节!#REF!,B96)&gt;=2,1,COUNTIF(星期四78节!#REF!,B96))+IF(COUNTIF(星期四78节!#REF!,B96)&gt;=2,1,COUNTIF(星期四78节!#REF!,B96)))*2</f>
        <v>#REF!</v>
      </c>
      <c r="H96" s="34" t="e">
        <f>(IF(COUNTIF(星期四78节!#REF!,B96)&gt;=2,1,COUNTIF(星期四78节!#REF!,B96))+IF(COUNTIF(星期四78节!#REF!,B96)&gt;=2,1,COUNTIF(星期四78节!#REF!,B96))+IF(COUNTIF(星期四78节!#REF!,B96)&gt;=2,1,COUNTIF(星期四78节!#REF!,B96))+IF(COUNTIF(星期四78节!#REF!,B96)&gt;=2,1,COUNTIF(星期四78节!#REF!,B96)))*2</f>
        <v>#REF!</v>
      </c>
      <c r="I96" s="34" t="e">
        <f>(IF(COUNTIF(星期四78节!#REF!,B96)&gt;=2,1,COUNTIF(星期四78节!#REF!,B96))+IF(COUNTIF(星期四78节!#REF!,B96)&gt;=2,1,COUNTIF(星期四78节!#REF!,B96))+IF(COUNTIF(星期四78节!#REF!,B96)&gt;=2,1,COUNTIF(星期四78节!#REF!,B96))+IF(COUNTIF(星期四78节!#REF!,B96)&gt;=2,1,COUNTIF(星期四78节!#REF!,B96)))*2</f>
        <v>#REF!</v>
      </c>
      <c r="J96" s="34" t="e">
        <f>(IF(COUNTIF(星期四78节!#REF!,B96)&gt;=2,1,COUNTIF(星期四78节!#REF!,B96))+IF(COUNTIF(星期四78节!#REF!,B96)&gt;=2,1,COUNTIF(星期四78节!#REF!,B96))+IF(COUNTIF(星期四78节!#REF!,B96)&gt;=2,1,COUNTIF(星期四78节!#REF!,B96))+IF(COUNTIF(星期四78节!#REF!,B96)&gt;=2,1,COUNTIF(星期四78节!#REF!,B96)))*2</f>
        <v>#REF!</v>
      </c>
      <c r="K96" s="34" t="e">
        <f>(IF(COUNTIF(星期四78节!#REF!,B96)&gt;=2,1,COUNTIF(星期四78节!#REF!,B96))+IF(COUNTIF(星期四78节!#REF!,B96)&gt;=2,1,COUNTIF(星期四78节!#REF!,B96)))*2+(IF(COUNTIF(星期四78节!#REF!,B96)&gt;=2,1,COUNTIF(星期四78节!#REF!,B96))+IF(COUNTIF(星期四78节!#REF!,B96)&gt;=2,1,COUNTIF(星期四78节!#REF!,B96)))*2</f>
        <v>#REF!</v>
      </c>
      <c r="L96" s="34" t="e">
        <f>(IF(COUNTIF(星期四78节!#REF!,B96)&gt;=2,1,COUNTIF(星期四78节!#REF!,B96))+IF(COUNTIF(星期四78节!#REF!,B96)&gt;=2,1,COUNTIF(星期四78节!#REF!,B96))+IF(COUNTIF(星期四78节!#REF!,B96)&gt;=2,1,COUNTIF(星期四78节!#REF!,B96))+IF(COUNTIF(星期四78节!#REF!,B96)&gt;=2,1,COUNTIF(星期四78节!#REF!,B96)))*2</f>
        <v>#REF!</v>
      </c>
      <c r="M96" s="34" t="e">
        <f>(IF(COUNTIF(星期四78节!#REF!,B96)&gt;=2,1,COUNTIF(星期四78节!#REF!,B96))+IF(COUNTIF(星期四78节!#REF!,B96)&gt;=2,1,COUNTIF(星期四78节!#REF!,B96))+IF(COUNTIF(星期四78节!#REF!,B96)&gt;=2,1,COUNTIF(星期四78节!#REF!,B96))+IF(COUNTIF(星期四78节!#REF!,B96)&gt;=2,1,COUNTIF(星期四78节!#REF!,B96)))*2</f>
        <v>#REF!</v>
      </c>
      <c r="N96" s="34" t="e">
        <f t="shared" si="4"/>
        <v>#REF!</v>
      </c>
    </row>
    <row r="97" ht="20.1" customHeight="1" spans="1:14">
      <c r="A97" s="31">
        <v>111</v>
      </c>
      <c r="B97" s="35" t="s">
        <v>865</v>
      </c>
      <c r="C97" s="33" t="str">
        <f>VLOOKUP(B97,教师基础数据!$B$2:$G4812,3,FALSE)</f>
        <v>建筑系</v>
      </c>
      <c r="D97" s="33" t="str">
        <f>VLOOKUP(B97,教师基础数据!$B$2:$G565,4,FALSE)</f>
        <v>专职</v>
      </c>
      <c r="E97" s="33" t="str">
        <f>VLOOKUP(B97,教师基础数据!$B$2:$G4598,5,FALSE)</f>
        <v>建筑工程技术教研室</v>
      </c>
      <c r="F97" s="31">
        <f t="shared" si="3"/>
        <v>7</v>
      </c>
      <c r="G97" s="34" t="e">
        <f>(IF(COUNTIF(星期四78节!#REF!,B97)&gt;=2,1,COUNTIF(星期四78节!#REF!,B97))+IF(COUNTIF(星期四78节!#REF!,B97)&gt;=2,1,COUNTIF(星期四78节!#REF!,B97))+IF(COUNTIF(星期四78节!#REF!,B97)&gt;=2,1,COUNTIF(星期四78节!#REF!,B97))+IF(COUNTIF(星期四78节!#REF!,B97)&gt;=2,1,COUNTIF(星期四78节!#REF!,B97)))*2</f>
        <v>#REF!</v>
      </c>
      <c r="H97" s="34" t="e">
        <f>(IF(COUNTIF(星期四78节!#REF!,B97)&gt;=2,1,COUNTIF(星期四78节!#REF!,B97))+IF(COUNTIF(星期四78节!#REF!,B97)&gt;=2,1,COUNTIF(星期四78节!#REF!,B97))+IF(COUNTIF(星期四78节!#REF!,B97)&gt;=2,1,COUNTIF(星期四78节!#REF!,B97))+IF(COUNTIF(星期四78节!#REF!,B97)&gt;=2,1,COUNTIF(星期四78节!#REF!,B97)))*2</f>
        <v>#REF!</v>
      </c>
      <c r="I97" s="34" t="e">
        <f>(IF(COUNTIF(星期四78节!#REF!,B97)&gt;=2,1,COUNTIF(星期四78节!#REF!,B97))+IF(COUNTIF(星期四78节!#REF!,B97)&gt;=2,1,COUNTIF(星期四78节!#REF!,B97))+IF(COUNTIF(星期四78节!#REF!,B97)&gt;=2,1,COUNTIF(星期四78节!#REF!,B97))+IF(COUNTIF(星期四78节!#REF!,B97)&gt;=2,1,COUNTIF(星期四78节!#REF!,B97)))*2</f>
        <v>#REF!</v>
      </c>
      <c r="J97" s="34" t="e">
        <f>(IF(COUNTIF(星期四78节!#REF!,B97)&gt;=2,1,COUNTIF(星期四78节!#REF!,B97))+IF(COUNTIF(星期四78节!#REF!,B97)&gt;=2,1,COUNTIF(星期四78节!#REF!,B97))+IF(COUNTIF(星期四78节!#REF!,B97)&gt;=2,1,COUNTIF(星期四78节!#REF!,B97))+IF(COUNTIF(星期四78节!#REF!,B97)&gt;=2,1,COUNTIF(星期四78节!#REF!,B97)))*2</f>
        <v>#REF!</v>
      </c>
      <c r="K97" s="34" t="e">
        <f>(IF(COUNTIF(星期四78节!#REF!,B97)&gt;=2,1,COUNTIF(星期四78节!#REF!,B97))+IF(COUNTIF(星期四78节!#REF!,B97)&gt;=2,1,COUNTIF(星期四78节!#REF!,B97)))*2+(IF(COUNTIF(星期四78节!#REF!,B97)&gt;=2,1,COUNTIF(星期四78节!#REF!,B97))+IF(COUNTIF(星期四78节!#REF!,B97)&gt;=2,1,COUNTIF(星期四78节!#REF!,B97)))*2</f>
        <v>#REF!</v>
      </c>
      <c r="L97" s="34" t="e">
        <f>(IF(COUNTIF(星期四78节!#REF!,B97)&gt;=2,1,COUNTIF(星期四78节!#REF!,B97))+IF(COUNTIF(星期四78节!#REF!,B97)&gt;=2,1,COUNTIF(星期四78节!#REF!,B97))+IF(COUNTIF(星期四78节!#REF!,B97)&gt;=2,1,COUNTIF(星期四78节!#REF!,B97))+IF(COUNTIF(星期四78节!#REF!,B97)&gt;=2,1,COUNTIF(星期四78节!#REF!,B97)))*2</f>
        <v>#REF!</v>
      </c>
      <c r="M97" s="34" t="e">
        <f>(IF(COUNTIF(星期四78节!#REF!,B97)&gt;=2,1,COUNTIF(星期四78节!#REF!,B97))+IF(COUNTIF(星期四78节!#REF!,B97)&gt;=2,1,COUNTIF(星期四78节!#REF!,B97))+IF(COUNTIF(星期四78节!#REF!,B97)&gt;=2,1,COUNTIF(星期四78节!#REF!,B97))+IF(COUNTIF(星期四78节!#REF!,B97)&gt;=2,1,COUNTIF(星期四78节!#REF!,B97)))*2</f>
        <v>#REF!</v>
      </c>
      <c r="N97" s="34" t="e">
        <f t="shared" si="4"/>
        <v>#REF!</v>
      </c>
    </row>
    <row r="98" ht="20.1" customHeight="1" spans="1:14">
      <c r="A98" s="31">
        <v>112</v>
      </c>
      <c r="B98" s="32" t="s">
        <v>866</v>
      </c>
      <c r="C98" s="33" t="str">
        <f>VLOOKUP(B98,教师基础数据!$B$2:$G4815,3,FALSE)</f>
        <v>建筑系</v>
      </c>
      <c r="D98" s="33" t="str">
        <f>VLOOKUP(B98,教师基础数据!$B$2:$G568,4,FALSE)</f>
        <v>专职</v>
      </c>
      <c r="E98" s="33" t="str">
        <f>VLOOKUP(B98,教师基础数据!$B$2:$G4601,5,FALSE)</f>
        <v>建筑工程技术教研室</v>
      </c>
      <c r="F98" s="31">
        <f t="shared" si="3"/>
        <v>7</v>
      </c>
      <c r="G98" s="34" t="e">
        <f>(IF(COUNTIF(星期四78节!#REF!,B98)&gt;=2,1,COUNTIF(星期四78节!#REF!,B98))+IF(COUNTIF(星期四78节!#REF!,B98)&gt;=2,1,COUNTIF(星期四78节!#REF!,B98))+IF(COUNTIF(星期四78节!#REF!,B98)&gt;=2,1,COUNTIF(星期四78节!#REF!,B98))+IF(COUNTIF(星期四78节!#REF!,B98)&gt;=2,1,COUNTIF(星期四78节!#REF!,B98)))*2</f>
        <v>#REF!</v>
      </c>
      <c r="H98" s="34" t="e">
        <f>(IF(COUNTIF(星期四78节!#REF!,B98)&gt;=2,1,COUNTIF(星期四78节!#REF!,B98))+IF(COUNTIF(星期四78节!#REF!,B98)&gt;=2,1,COUNTIF(星期四78节!#REF!,B98))+IF(COUNTIF(星期四78节!#REF!,B98)&gt;=2,1,COUNTIF(星期四78节!#REF!,B98))+IF(COUNTIF(星期四78节!#REF!,B98)&gt;=2,1,COUNTIF(星期四78节!#REF!,B98)))*2</f>
        <v>#REF!</v>
      </c>
      <c r="I98" s="34" t="e">
        <f>(IF(COUNTIF(星期四78节!#REF!,B98)&gt;=2,1,COUNTIF(星期四78节!#REF!,B98))+IF(COUNTIF(星期四78节!#REF!,B98)&gt;=2,1,COUNTIF(星期四78节!#REF!,B98))+IF(COUNTIF(星期四78节!#REF!,B98)&gt;=2,1,COUNTIF(星期四78节!#REF!,B98))+IF(COUNTIF(星期四78节!#REF!,B98)&gt;=2,1,COUNTIF(星期四78节!#REF!,B98)))*2</f>
        <v>#REF!</v>
      </c>
      <c r="J98" s="34" t="e">
        <f>(IF(COUNTIF(星期四78节!#REF!,B98)&gt;=2,1,COUNTIF(星期四78节!#REF!,B98))+IF(COUNTIF(星期四78节!#REF!,B98)&gt;=2,1,COUNTIF(星期四78节!#REF!,B98))+IF(COUNTIF(星期四78节!#REF!,B98)&gt;=2,1,COUNTIF(星期四78节!#REF!,B98))+IF(COUNTIF(星期四78节!#REF!,B98)&gt;=2,1,COUNTIF(星期四78节!#REF!,B98)))*2</f>
        <v>#REF!</v>
      </c>
      <c r="K98" s="34" t="e">
        <f>(IF(COUNTIF(星期四78节!#REF!,B98)&gt;=2,1,COUNTIF(星期四78节!#REF!,B98))+IF(COUNTIF(星期四78节!#REF!,B98)&gt;=2,1,COUNTIF(星期四78节!#REF!,B98)))*2+(IF(COUNTIF(星期四78节!#REF!,B98)&gt;=2,1,COUNTIF(星期四78节!#REF!,B98))+IF(COUNTIF(星期四78节!#REF!,B98)&gt;=2,1,COUNTIF(星期四78节!#REF!,B98)))*2</f>
        <v>#REF!</v>
      </c>
      <c r="L98" s="34" t="e">
        <f>(IF(COUNTIF(星期四78节!#REF!,B98)&gt;=2,1,COUNTIF(星期四78节!#REF!,B98))+IF(COUNTIF(星期四78节!#REF!,B98)&gt;=2,1,COUNTIF(星期四78节!#REF!,B98))+IF(COUNTIF(星期四78节!#REF!,B98)&gt;=2,1,COUNTIF(星期四78节!#REF!,B98))+IF(COUNTIF(星期四78节!#REF!,B98)&gt;=2,1,COUNTIF(星期四78节!#REF!,B98)))*2</f>
        <v>#REF!</v>
      </c>
      <c r="M98" s="34" t="e">
        <f>(IF(COUNTIF(星期四78节!#REF!,B98)&gt;=2,1,COUNTIF(星期四78节!#REF!,B98))+IF(COUNTIF(星期四78节!#REF!,B98)&gt;=2,1,COUNTIF(星期四78节!#REF!,B98))+IF(COUNTIF(星期四78节!#REF!,B98)&gt;=2,1,COUNTIF(星期四78节!#REF!,B98))+IF(COUNTIF(星期四78节!#REF!,B98)&gt;=2,1,COUNTIF(星期四78节!#REF!,B98)))*2</f>
        <v>#REF!</v>
      </c>
      <c r="N98" s="34" t="e">
        <f t="shared" si="4"/>
        <v>#REF!</v>
      </c>
    </row>
    <row r="99" ht="20.1" customHeight="1" spans="1:14">
      <c r="A99" s="31">
        <v>113</v>
      </c>
      <c r="B99" s="35" t="s">
        <v>867</v>
      </c>
      <c r="C99" s="33" t="str">
        <f>VLOOKUP(B99,教师基础数据!$B$2:$G4459,3,FALSE)</f>
        <v>建筑系</v>
      </c>
      <c r="D99" s="33" t="str">
        <f>VLOOKUP(B99,教师基础数据!$B$2:$G582,4,FALSE)</f>
        <v>专职</v>
      </c>
      <c r="E99" s="33" t="str">
        <f>VLOOKUP(B99,教师基础数据!$B$2:$G4615,5,FALSE)</f>
        <v>建筑工程技术教研室</v>
      </c>
      <c r="F99" s="31">
        <f t="shared" si="3"/>
        <v>7</v>
      </c>
      <c r="G99" s="34" t="e">
        <f>(IF(COUNTIF(星期四78节!#REF!,B99)&gt;=2,1,COUNTIF(星期四78节!#REF!,B99))+IF(COUNTIF(星期四78节!#REF!,B99)&gt;=2,1,COUNTIF(星期四78节!#REF!,B99))+IF(COUNTIF(星期四78节!#REF!,B99)&gt;=2,1,COUNTIF(星期四78节!#REF!,B99))+IF(COUNTIF(星期四78节!#REF!,B99)&gt;=2,1,COUNTIF(星期四78节!#REF!,B99)))*2</f>
        <v>#REF!</v>
      </c>
      <c r="H99" s="34" t="e">
        <f>(IF(COUNTIF(星期四78节!#REF!,B99)&gt;=2,1,COUNTIF(星期四78节!#REF!,B99))+IF(COUNTIF(星期四78节!#REF!,B99)&gt;=2,1,COUNTIF(星期四78节!#REF!,B99))+IF(COUNTIF(星期四78节!#REF!,B99)&gt;=2,1,COUNTIF(星期四78节!#REF!,B99))+IF(COUNTIF(星期四78节!#REF!,B99)&gt;=2,1,COUNTIF(星期四78节!#REF!,B99)))*2</f>
        <v>#REF!</v>
      </c>
      <c r="I99" s="34" t="e">
        <f>(IF(COUNTIF(星期四78节!#REF!,B99)&gt;=2,1,COUNTIF(星期四78节!#REF!,B99))+IF(COUNTIF(星期四78节!#REF!,B99)&gt;=2,1,COUNTIF(星期四78节!#REF!,B99))+IF(COUNTIF(星期四78节!#REF!,B99)&gt;=2,1,COUNTIF(星期四78节!#REF!,B99))+IF(COUNTIF(星期四78节!#REF!,B99)&gt;=2,1,COUNTIF(星期四78节!#REF!,B99)))*2</f>
        <v>#REF!</v>
      </c>
      <c r="J99" s="34" t="e">
        <f>(IF(COUNTIF(星期四78节!#REF!,B99)&gt;=2,1,COUNTIF(星期四78节!#REF!,B99))+IF(COUNTIF(星期四78节!#REF!,B99)&gt;=2,1,COUNTIF(星期四78节!#REF!,B99))+IF(COUNTIF(星期四78节!#REF!,B99)&gt;=2,1,COUNTIF(星期四78节!#REF!,B99))+IF(COUNTIF(星期四78节!#REF!,B99)&gt;=2,1,COUNTIF(星期四78节!#REF!,B99)))*2</f>
        <v>#REF!</v>
      </c>
      <c r="K99" s="34" t="e">
        <f>(IF(COUNTIF(星期四78节!#REF!,B99)&gt;=2,1,COUNTIF(星期四78节!#REF!,B99))+IF(COUNTIF(星期四78节!#REF!,B99)&gt;=2,1,COUNTIF(星期四78节!#REF!,B99)))*2+(IF(COUNTIF(星期四78节!#REF!,B99)&gt;=2,1,COUNTIF(星期四78节!#REF!,B99))+IF(COUNTIF(星期四78节!#REF!,B99)&gt;=2,1,COUNTIF(星期四78节!#REF!,B99)))*2</f>
        <v>#REF!</v>
      </c>
      <c r="L99" s="34" t="e">
        <f>(IF(COUNTIF(星期四78节!#REF!,B99)&gt;=2,1,COUNTIF(星期四78节!#REF!,B99))+IF(COUNTIF(星期四78节!#REF!,B99)&gt;=2,1,COUNTIF(星期四78节!#REF!,B99))+IF(COUNTIF(星期四78节!#REF!,B99)&gt;=2,1,COUNTIF(星期四78节!#REF!,B99))+IF(COUNTIF(星期四78节!#REF!,B99)&gt;=2,1,COUNTIF(星期四78节!#REF!,B99)))*2</f>
        <v>#REF!</v>
      </c>
      <c r="M99" s="34" t="e">
        <f>(IF(COUNTIF(星期四78节!#REF!,B99)&gt;=2,1,COUNTIF(星期四78节!#REF!,B99))+IF(COUNTIF(星期四78节!#REF!,B99)&gt;=2,1,COUNTIF(星期四78节!#REF!,B99))+IF(COUNTIF(星期四78节!#REF!,B99)&gt;=2,1,COUNTIF(星期四78节!#REF!,B99))+IF(COUNTIF(星期四78节!#REF!,B99)&gt;=2,1,COUNTIF(星期四78节!#REF!,B99)))*2</f>
        <v>#REF!</v>
      </c>
      <c r="N99" s="34" t="e">
        <f t="shared" si="4"/>
        <v>#REF!</v>
      </c>
    </row>
    <row r="100" ht="20.1" customHeight="1" spans="1:14">
      <c r="A100" s="31">
        <v>115</v>
      </c>
      <c r="B100" s="35" t="s">
        <v>868</v>
      </c>
      <c r="C100" s="33" t="str">
        <f>VLOOKUP(B100,教师基础数据!$B$2:$G4774,3,FALSE)</f>
        <v>建筑系</v>
      </c>
      <c r="D100" s="33" t="str">
        <f>VLOOKUP(B100,教师基础数据!$B$2:$G602,4,FALSE)</f>
        <v>专职</v>
      </c>
      <c r="E100" s="33" t="str">
        <f>VLOOKUP(B100,教师基础数据!$B$2:$G4635,5,FALSE)</f>
        <v>建筑工程技术教研室</v>
      </c>
      <c r="F100" s="31">
        <f t="shared" si="3"/>
        <v>7</v>
      </c>
      <c r="G100" s="34" t="e">
        <f>(IF(COUNTIF(星期四78节!#REF!,B100)&gt;=2,1,COUNTIF(星期四78节!#REF!,B100))+IF(COUNTIF(星期四78节!#REF!,B100)&gt;=2,1,COUNTIF(星期四78节!#REF!,B100))+IF(COUNTIF(星期四78节!#REF!,B100)&gt;=2,1,COUNTIF(星期四78节!#REF!,B100))+IF(COUNTIF(星期四78节!#REF!,B100)&gt;=2,1,COUNTIF(星期四78节!#REF!,B100)))*2</f>
        <v>#REF!</v>
      </c>
      <c r="H100" s="34" t="e">
        <f>(IF(COUNTIF(星期四78节!#REF!,B100)&gt;=2,1,COUNTIF(星期四78节!#REF!,B100))+IF(COUNTIF(星期四78节!#REF!,B100)&gt;=2,1,COUNTIF(星期四78节!#REF!,B100))+IF(COUNTIF(星期四78节!#REF!,B100)&gt;=2,1,COUNTIF(星期四78节!#REF!,B100))+IF(COUNTIF(星期四78节!#REF!,B100)&gt;=2,1,COUNTIF(星期四78节!#REF!,B100)))*2</f>
        <v>#REF!</v>
      </c>
      <c r="I100" s="34" t="e">
        <f>(IF(COUNTIF(星期四78节!#REF!,B100)&gt;=2,1,COUNTIF(星期四78节!#REF!,B100))+IF(COUNTIF(星期四78节!#REF!,B100)&gt;=2,1,COUNTIF(星期四78节!#REF!,B100))+IF(COUNTIF(星期四78节!#REF!,B100)&gt;=2,1,COUNTIF(星期四78节!#REF!,B100))+IF(COUNTIF(星期四78节!#REF!,B100)&gt;=2,1,COUNTIF(星期四78节!#REF!,B100)))*2</f>
        <v>#REF!</v>
      </c>
      <c r="J100" s="34" t="e">
        <f>(IF(COUNTIF(星期四78节!#REF!,B100)&gt;=2,1,COUNTIF(星期四78节!#REF!,B100))+IF(COUNTIF(星期四78节!#REF!,B100)&gt;=2,1,COUNTIF(星期四78节!#REF!,B100))+IF(COUNTIF(星期四78节!#REF!,B100)&gt;=2,1,COUNTIF(星期四78节!#REF!,B100))+IF(COUNTIF(星期四78节!#REF!,B100)&gt;=2,1,COUNTIF(星期四78节!#REF!,B100)))*2</f>
        <v>#REF!</v>
      </c>
      <c r="K100" s="34" t="e">
        <f>(IF(COUNTIF(星期四78节!#REF!,B100)&gt;=2,1,COUNTIF(星期四78节!#REF!,B100))+IF(COUNTIF(星期四78节!#REF!,B100)&gt;=2,1,COUNTIF(星期四78节!#REF!,B100)))*2+(IF(COUNTIF(星期四78节!#REF!,B100)&gt;=2,1,COUNTIF(星期四78节!#REF!,B100))+IF(COUNTIF(星期四78节!#REF!,B100)&gt;=2,1,COUNTIF(星期四78节!#REF!,B100)))*2</f>
        <v>#REF!</v>
      </c>
      <c r="L100" s="34" t="e">
        <f>(IF(COUNTIF(星期四78节!#REF!,B100)&gt;=2,1,COUNTIF(星期四78节!#REF!,B100))+IF(COUNTIF(星期四78节!#REF!,B100)&gt;=2,1,COUNTIF(星期四78节!#REF!,B100))+IF(COUNTIF(星期四78节!#REF!,B100)&gt;=2,1,COUNTIF(星期四78节!#REF!,B100))+IF(COUNTIF(星期四78节!#REF!,B100)&gt;=2,1,COUNTIF(星期四78节!#REF!,B100)))*2</f>
        <v>#REF!</v>
      </c>
      <c r="M100" s="34" t="e">
        <f>(IF(COUNTIF(星期四78节!#REF!,B100)&gt;=2,1,COUNTIF(星期四78节!#REF!,B100))+IF(COUNTIF(星期四78节!#REF!,B100)&gt;=2,1,COUNTIF(星期四78节!#REF!,B100))+IF(COUNTIF(星期四78节!#REF!,B100)&gt;=2,1,COUNTIF(星期四78节!#REF!,B100))+IF(COUNTIF(星期四78节!#REF!,B100)&gt;=2,1,COUNTIF(星期四78节!#REF!,B100)))*2</f>
        <v>#REF!</v>
      </c>
      <c r="N100" s="34" t="e">
        <f t="shared" si="4"/>
        <v>#REF!</v>
      </c>
    </row>
    <row r="101" ht="20.1" customHeight="1" spans="1:14">
      <c r="A101" s="31">
        <v>116</v>
      </c>
      <c r="B101" s="35" t="s">
        <v>869</v>
      </c>
      <c r="C101" s="33" t="str">
        <f>VLOOKUP(B101,教师基础数据!$B$2:$G4689,3,FALSE)</f>
        <v>建筑系</v>
      </c>
      <c r="D101" s="33" t="str">
        <f>VLOOKUP(B101,教师基础数据!$B$2:$G650,4,FALSE)</f>
        <v>专职</v>
      </c>
      <c r="E101" s="33" t="str">
        <f>VLOOKUP(B101,教师基础数据!$B$2:$G4683,5,FALSE)</f>
        <v>建筑工程技术教研室</v>
      </c>
      <c r="F101" s="31">
        <f t="shared" si="3"/>
        <v>7</v>
      </c>
      <c r="G101" s="34" t="e">
        <f>(IF(COUNTIF(星期四78节!#REF!,B101)&gt;=2,1,COUNTIF(星期四78节!#REF!,B101))+IF(COUNTIF(星期四78节!#REF!,B101)&gt;=2,1,COUNTIF(星期四78节!#REF!,B101))+IF(COUNTIF(星期四78节!#REF!,B101)&gt;=2,1,COUNTIF(星期四78节!#REF!,B101))+IF(COUNTIF(星期四78节!#REF!,B101)&gt;=2,1,COUNTIF(星期四78节!#REF!,B101)))*2</f>
        <v>#REF!</v>
      </c>
      <c r="H101" s="34" t="e">
        <f>(IF(COUNTIF(星期四78节!#REF!,B101)&gt;=2,1,COUNTIF(星期四78节!#REF!,B101))+IF(COUNTIF(星期四78节!#REF!,B101)&gt;=2,1,COUNTIF(星期四78节!#REF!,B101))+IF(COUNTIF(星期四78节!#REF!,B101)&gt;=2,1,COUNTIF(星期四78节!#REF!,B101))+IF(COUNTIF(星期四78节!#REF!,B101)&gt;=2,1,COUNTIF(星期四78节!#REF!,B101)))*2</f>
        <v>#REF!</v>
      </c>
      <c r="I101" s="34" t="e">
        <f>(IF(COUNTIF(星期四78节!#REF!,B101)&gt;=2,1,COUNTIF(星期四78节!#REF!,B101))+IF(COUNTIF(星期四78节!#REF!,B101)&gt;=2,1,COUNTIF(星期四78节!#REF!,B101))+IF(COUNTIF(星期四78节!#REF!,B101)&gt;=2,1,COUNTIF(星期四78节!#REF!,B101))+IF(COUNTIF(星期四78节!#REF!,B101)&gt;=2,1,COUNTIF(星期四78节!#REF!,B101)))*2</f>
        <v>#REF!</v>
      </c>
      <c r="J101" s="34" t="e">
        <f>(IF(COUNTIF(星期四78节!#REF!,B101)&gt;=2,1,COUNTIF(星期四78节!#REF!,B101))+IF(COUNTIF(星期四78节!#REF!,B101)&gt;=2,1,COUNTIF(星期四78节!#REF!,B101))+IF(COUNTIF(星期四78节!#REF!,B101)&gt;=2,1,COUNTIF(星期四78节!#REF!,B101))+IF(COUNTIF(星期四78节!#REF!,B101)&gt;=2,1,COUNTIF(星期四78节!#REF!,B101)))*2</f>
        <v>#REF!</v>
      </c>
      <c r="K101" s="34" t="e">
        <f>(IF(COUNTIF(星期四78节!#REF!,B101)&gt;=2,1,COUNTIF(星期四78节!#REF!,B101))+IF(COUNTIF(星期四78节!#REF!,B101)&gt;=2,1,COUNTIF(星期四78节!#REF!,B101)))*2+(IF(COUNTIF(星期四78节!#REF!,B101)&gt;=2,1,COUNTIF(星期四78节!#REF!,B101))+IF(COUNTIF(星期四78节!#REF!,B101)&gt;=2,1,COUNTIF(星期四78节!#REF!,B101)))*2</f>
        <v>#REF!</v>
      </c>
      <c r="L101" s="34" t="e">
        <f>(IF(COUNTIF(星期四78节!#REF!,B101)&gt;=2,1,COUNTIF(星期四78节!#REF!,B101))+IF(COUNTIF(星期四78节!#REF!,B101)&gt;=2,1,COUNTIF(星期四78节!#REF!,B101))+IF(COUNTIF(星期四78节!#REF!,B101)&gt;=2,1,COUNTIF(星期四78节!#REF!,B101))+IF(COUNTIF(星期四78节!#REF!,B101)&gt;=2,1,COUNTIF(星期四78节!#REF!,B101)))*2</f>
        <v>#REF!</v>
      </c>
      <c r="M101" s="34" t="e">
        <f>(IF(COUNTIF(星期四78节!#REF!,B101)&gt;=2,1,COUNTIF(星期四78节!#REF!,B101))+IF(COUNTIF(星期四78节!#REF!,B101)&gt;=2,1,COUNTIF(星期四78节!#REF!,B101))+IF(COUNTIF(星期四78节!#REF!,B101)&gt;=2,1,COUNTIF(星期四78节!#REF!,B101))+IF(COUNTIF(星期四78节!#REF!,B101)&gt;=2,1,COUNTIF(星期四78节!#REF!,B101)))*2</f>
        <v>#REF!</v>
      </c>
      <c r="N101" s="34" t="e">
        <f t="shared" si="4"/>
        <v>#REF!</v>
      </c>
    </row>
    <row r="102" ht="20.1" customHeight="1" spans="1:14">
      <c r="A102" s="31">
        <v>117</v>
      </c>
      <c r="B102" s="35" t="s">
        <v>870</v>
      </c>
      <c r="C102" s="33" t="str">
        <f>VLOOKUP(B102,教师基础数据!$B$2:$G4484,3,FALSE)</f>
        <v>建筑系</v>
      </c>
      <c r="D102" s="33" t="str">
        <f>VLOOKUP(B102,教师基础数据!$B$2:$G657,4,FALSE)</f>
        <v>专职</v>
      </c>
      <c r="E102" s="33" t="str">
        <f>VLOOKUP(B102,教师基础数据!$B$2:$G4690,5,FALSE)</f>
        <v>建筑工程技术教研室</v>
      </c>
      <c r="F102" s="31">
        <f t="shared" si="3"/>
        <v>7</v>
      </c>
      <c r="G102" s="34" t="e">
        <f>(IF(COUNTIF(星期四78节!#REF!,B102)&gt;=2,1,COUNTIF(星期四78节!#REF!,B102))+IF(COUNTIF(星期四78节!#REF!,B102)&gt;=2,1,COUNTIF(星期四78节!#REF!,B102))+IF(COUNTIF(星期四78节!#REF!,B102)&gt;=2,1,COUNTIF(星期四78节!#REF!,B102))+IF(COUNTIF(星期四78节!#REF!,B102)&gt;=2,1,COUNTIF(星期四78节!#REF!,B102)))*2</f>
        <v>#REF!</v>
      </c>
      <c r="H102" s="34" t="e">
        <f>(IF(COUNTIF(星期四78节!#REF!,B102)&gt;=2,1,COUNTIF(星期四78节!#REF!,B102))+IF(COUNTIF(星期四78节!#REF!,B102)&gt;=2,1,COUNTIF(星期四78节!#REF!,B102))+IF(COUNTIF(星期四78节!#REF!,B102)&gt;=2,1,COUNTIF(星期四78节!#REF!,B102))+IF(COUNTIF(星期四78节!#REF!,B102)&gt;=2,1,COUNTIF(星期四78节!#REF!,B102)))*2</f>
        <v>#REF!</v>
      </c>
      <c r="I102" s="34" t="e">
        <f>(IF(COUNTIF(星期四78节!#REF!,B102)&gt;=2,1,COUNTIF(星期四78节!#REF!,B102))+IF(COUNTIF(星期四78节!#REF!,B102)&gt;=2,1,COUNTIF(星期四78节!#REF!,B102))+IF(COUNTIF(星期四78节!#REF!,B102)&gt;=2,1,COUNTIF(星期四78节!#REF!,B102))+IF(COUNTIF(星期四78节!#REF!,B102)&gt;=2,1,COUNTIF(星期四78节!#REF!,B102)))*2</f>
        <v>#REF!</v>
      </c>
      <c r="J102" s="34" t="e">
        <f>(IF(COUNTIF(星期四78节!#REF!,B102)&gt;=2,1,COUNTIF(星期四78节!#REF!,B102))+IF(COUNTIF(星期四78节!#REF!,B102)&gt;=2,1,COUNTIF(星期四78节!#REF!,B102))+IF(COUNTIF(星期四78节!#REF!,B102)&gt;=2,1,COUNTIF(星期四78节!#REF!,B102))+IF(COUNTIF(星期四78节!#REF!,B102)&gt;=2,1,COUNTIF(星期四78节!#REF!,B102)))*2</f>
        <v>#REF!</v>
      </c>
      <c r="K102" s="34" t="e">
        <f>(IF(COUNTIF(星期四78节!#REF!,B102)&gt;=2,1,COUNTIF(星期四78节!#REF!,B102))+IF(COUNTIF(星期四78节!#REF!,B102)&gt;=2,1,COUNTIF(星期四78节!#REF!,B102)))*2+(IF(COUNTIF(星期四78节!#REF!,B102)&gt;=2,1,COUNTIF(星期四78节!#REF!,B102))+IF(COUNTIF(星期四78节!#REF!,B102)&gt;=2,1,COUNTIF(星期四78节!#REF!,B102)))*2</f>
        <v>#REF!</v>
      </c>
      <c r="L102" s="34" t="e">
        <f>(IF(COUNTIF(星期四78节!#REF!,B102)&gt;=2,1,COUNTIF(星期四78节!#REF!,B102))+IF(COUNTIF(星期四78节!#REF!,B102)&gt;=2,1,COUNTIF(星期四78节!#REF!,B102))+IF(COUNTIF(星期四78节!#REF!,B102)&gt;=2,1,COUNTIF(星期四78节!#REF!,B102))+IF(COUNTIF(星期四78节!#REF!,B102)&gt;=2,1,COUNTIF(星期四78节!#REF!,B102)))*2</f>
        <v>#REF!</v>
      </c>
      <c r="M102" s="34" t="e">
        <f>(IF(COUNTIF(星期四78节!#REF!,B102)&gt;=2,1,COUNTIF(星期四78节!#REF!,B102))+IF(COUNTIF(星期四78节!#REF!,B102)&gt;=2,1,COUNTIF(星期四78节!#REF!,B102))+IF(COUNTIF(星期四78节!#REF!,B102)&gt;=2,1,COUNTIF(星期四78节!#REF!,B102))+IF(COUNTIF(星期四78节!#REF!,B102)&gt;=2,1,COUNTIF(星期四78节!#REF!,B102)))*2</f>
        <v>#REF!</v>
      </c>
      <c r="N102" s="34" t="e">
        <f t="shared" si="4"/>
        <v>#REF!</v>
      </c>
    </row>
    <row r="103" ht="20.1" customHeight="1" spans="1:14">
      <c r="A103" s="31">
        <v>118</v>
      </c>
      <c r="B103" s="35" t="s">
        <v>871</v>
      </c>
      <c r="C103" s="33" t="str">
        <f>VLOOKUP(B103,教师基础数据!$B$2:$G4768,3,FALSE)</f>
        <v>建筑系</v>
      </c>
      <c r="D103" s="33" t="str">
        <f>VLOOKUP(B103,教师基础数据!$B$2:$G665,4,FALSE)</f>
        <v>专职</v>
      </c>
      <c r="E103" s="33" t="str">
        <f>VLOOKUP(B103,教师基础数据!$B$2:$G4698,5,FALSE)</f>
        <v>建筑工程技术教研室</v>
      </c>
      <c r="F103" s="31">
        <f t="shared" si="3"/>
        <v>7</v>
      </c>
      <c r="G103" s="34" t="e">
        <f>(IF(COUNTIF(星期四78节!#REF!,B103)&gt;=2,1,COUNTIF(星期四78节!#REF!,B103))+IF(COUNTIF(星期四78节!#REF!,B103)&gt;=2,1,COUNTIF(星期四78节!#REF!,B103))+IF(COUNTIF(星期四78节!#REF!,B103)&gt;=2,1,COUNTIF(星期四78节!#REF!,B103))+IF(COUNTIF(星期四78节!#REF!,B103)&gt;=2,1,COUNTIF(星期四78节!#REF!,B103)))*2</f>
        <v>#REF!</v>
      </c>
      <c r="H103" s="34" t="e">
        <f>(IF(COUNTIF(星期四78节!#REF!,B103)&gt;=2,1,COUNTIF(星期四78节!#REF!,B103))+IF(COUNTIF(星期四78节!#REF!,B103)&gt;=2,1,COUNTIF(星期四78节!#REF!,B103))+IF(COUNTIF(星期四78节!#REF!,B103)&gt;=2,1,COUNTIF(星期四78节!#REF!,B103))+IF(COUNTIF(星期四78节!#REF!,B103)&gt;=2,1,COUNTIF(星期四78节!#REF!,B103)))*2</f>
        <v>#REF!</v>
      </c>
      <c r="I103" s="34" t="e">
        <f>(IF(COUNTIF(星期四78节!#REF!,B103)&gt;=2,1,COUNTIF(星期四78节!#REF!,B103))+IF(COUNTIF(星期四78节!#REF!,B103)&gt;=2,1,COUNTIF(星期四78节!#REF!,B103))+IF(COUNTIF(星期四78节!#REF!,B103)&gt;=2,1,COUNTIF(星期四78节!#REF!,B103))+IF(COUNTIF(星期四78节!#REF!,B103)&gt;=2,1,COUNTIF(星期四78节!#REF!,B103)))*2</f>
        <v>#REF!</v>
      </c>
      <c r="J103" s="34" t="e">
        <f>(IF(COUNTIF(星期四78节!#REF!,B103)&gt;=2,1,COUNTIF(星期四78节!#REF!,B103))+IF(COUNTIF(星期四78节!#REF!,B103)&gt;=2,1,COUNTIF(星期四78节!#REF!,B103))+IF(COUNTIF(星期四78节!#REF!,B103)&gt;=2,1,COUNTIF(星期四78节!#REF!,B103))+IF(COUNTIF(星期四78节!#REF!,B103)&gt;=2,1,COUNTIF(星期四78节!#REF!,B103)))*2</f>
        <v>#REF!</v>
      </c>
      <c r="K103" s="34" t="e">
        <f>(IF(COUNTIF(星期四78节!#REF!,B103)&gt;=2,1,COUNTIF(星期四78节!#REF!,B103))+IF(COUNTIF(星期四78节!#REF!,B103)&gt;=2,1,COUNTIF(星期四78节!#REF!,B103)))*2+(IF(COUNTIF(星期四78节!#REF!,B103)&gt;=2,1,COUNTIF(星期四78节!#REF!,B103))+IF(COUNTIF(星期四78节!#REF!,B103)&gt;=2,1,COUNTIF(星期四78节!#REF!,B103)))*2</f>
        <v>#REF!</v>
      </c>
      <c r="L103" s="34" t="e">
        <f>(IF(COUNTIF(星期四78节!#REF!,B103)&gt;=2,1,COUNTIF(星期四78节!#REF!,B103))+IF(COUNTIF(星期四78节!#REF!,B103)&gt;=2,1,COUNTIF(星期四78节!#REF!,B103))+IF(COUNTIF(星期四78节!#REF!,B103)&gt;=2,1,COUNTIF(星期四78节!#REF!,B103))+IF(COUNTIF(星期四78节!#REF!,B103)&gt;=2,1,COUNTIF(星期四78节!#REF!,B103)))*2</f>
        <v>#REF!</v>
      </c>
      <c r="M103" s="34" t="e">
        <f>(IF(COUNTIF(星期四78节!#REF!,B103)&gt;=2,1,COUNTIF(星期四78节!#REF!,B103))+IF(COUNTIF(星期四78节!#REF!,B103)&gt;=2,1,COUNTIF(星期四78节!#REF!,B103))+IF(COUNTIF(星期四78节!#REF!,B103)&gt;=2,1,COUNTIF(星期四78节!#REF!,B103))+IF(COUNTIF(星期四78节!#REF!,B103)&gt;=2,1,COUNTIF(星期四78节!#REF!,B103)))*2</f>
        <v>#REF!</v>
      </c>
      <c r="N103" s="34" t="e">
        <f t="shared" si="4"/>
        <v>#REF!</v>
      </c>
    </row>
    <row r="104" ht="20.1" customHeight="1" spans="1:14">
      <c r="A104" s="31">
        <v>119</v>
      </c>
      <c r="B104" s="32" t="s">
        <v>872</v>
      </c>
      <c r="C104" s="33" t="str">
        <f>VLOOKUP(B104,教师基础数据!$B$2:$G4728,3,FALSE)</f>
        <v>建筑系</v>
      </c>
      <c r="D104" s="33" t="str">
        <f>VLOOKUP(B104,教师基础数据!$B$2:$G670,4,FALSE)</f>
        <v>专职</v>
      </c>
      <c r="E104" s="33" t="str">
        <f>VLOOKUP(B104,教师基础数据!$B$2:$G4703,5,FALSE)</f>
        <v>建筑工程技术教研室</v>
      </c>
      <c r="F104" s="31">
        <f t="shared" si="3"/>
        <v>7</v>
      </c>
      <c r="G104" s="34" t="e">
        <f>(IF(COUNTIF(星期四78节!#REF!,B104)&gt;=2,1,COUNTIF(星期四78节!#REF!,B104))+IF(COUNTIF(星期四78节!#REF!,B104)&gt;=2,1,COUNTIF(星期四78节!#REF!,B104))+IF(COUNTIF(星期四78节!#REF!,B104)&gt;=2,1,COUNTIF(星期四78节!#REF!,B104))+IF(COUNTIF(星期四78节!#REF!,B104)&gt;=2,1,COUNTIF(星期四78节!#REF!,B104)))*2</f>
        <v>#REF!</v>
      </c>
      <c r="H104" s="34" t="e">
        <f>(IF(COUNTIF(星期四78节!#REF!,B104)&gt;=2,1,COUNTIF(星期四78节!#REF!,B104))+IF(COUNTIF(星期四78节!#REF!,B104)&gt;=2,1,COUNTIF(星期四78节!#REF!,B104))+IF(COUNTIF(星期四78节!#REF!,B104)&gt;=2,1,COUNTIF(星期四78节!#REF!,B104))+IF(COUNTIF(星期四78节!#REF!,B104)&gt;=2,1,COUNTIF(星期四78节!#REF!,B104)))*2</f>
        <v>#REF!</v>
      </c>
      <c r="I104" s="34" t="e">
        <f>(IF(COUNTIF(星期四78节!#REF!,B104)&gt;=2,1,COUNTIF(星期四78节!#REF!,B104))+IF(COUNTIF(星期四78节!#REF!,B104)&gt;=2,1,COUNTIF(星期四78节!#REF!,B104))+IF(COUNTIF(星期四78节!#REF!,B104)&gt;=2,1,COUNTIF(星期四78节!#REF!,B104))+IF(COUNTIF(星期四78节!#REF!,B104)&gt;=2,1,COUNTIF(星期四78节!#REF!,B104)))*2</f>
        <v>#REF!</v>
      </c>
      <c r="J104" s="34" t="e">
        <f>(IF(COUNTIF(星期四78节!#REF!,B104)&gt;=2,1,COUNTIF(星期四78节!#REF!,B104))+IF(COUNTIF(星期四78节!#REF!,B104)&gt;=2,1,COUNTIF(星期四78节!#REF!,B104))+IF(COUNTIF(星期四78节!#REF!,B104)&gt;=2,1,COUNTIF(星期四78节!#REF!,B104))+IF(COUNTIF(星期四78节!#REF!,B104)&gt;=2,1,COUNTIF(星期四78节!#REF!,B104)))*2</f>
        <v>#REF!</v>
      </c>
      <c r="K104" s="34" t="e">
        <f>(IF(COUNTIF(星期四78节!#REF!,B104)&gt;=2,1,COUNTIF(星期四78节!#REF!,B104))+IF(COUNTIF(星期四78节!#REF!,B104)&gt;=2,1,COUNTIF(星期四78节!#REF!,B104)))*2+(IF(COUNTIF(星期四78节!#REF!,B104)&gt;=2,1,COUNTIF(星期四78节!#REF!,B104))+IF(COUNTIF(星期四78节!#REF!,B104)&gt;=2,1,COUNTIF(星期四78节!#REF!,B104)))*2</f>
        <v>#REF!</v>
      </c>
      <c r="L104" s="34" t="e">
        <f>(IF(COUNTIF(星期四78节!#REF!,B104)&gt;=2,1,COUNTIF(星期四78节!#REF!,B104))+IF(COUNTIF(星期四78节!#REF!,B104)&gt;=2,1,COUNTIF(星期四78节!#REF!,B104))+IF(COUNTIF(星期四78节!#REF!,B104)&gt;=2,1,COUNTIF(星期四78节!#REF!,B104))+IF(COUNTIF(星期四78节!#REF!,B104)&gt;=2,1,COUNTIF(星期四78节!#REF!,B104)))*2</f>
        <v>#REF!</v>
      </c>
      <c r="M104" s="34" t="e">
        <f>(IF(COUNTIF(星期四78节!#REF!,B104)&gt;=2,1,COUNTIF(星期四78节!#REF!,B104))+IF(COUNTIF(星期四78节!#REF!,B104)&gt;=2,1,COUNTIF(星期四78节!#REF!,B104))+IF(COUNTIF(星期四78节!#REF!,B104)&gt;=2,1,COUNTIF(星期四78节!#REF!,B104))+IF(COUNTIF(星期四78节!#REF!,B104)&gt;=2,1,COUNTIF(星期四78节!#REF!,B104)))*2</f>
        <v>#REF!</v>
      </c>
      <c r="N104" s="34" t="e">
        <f t="shared" si="4"/>
        <v>#REF!</v>
      </c>
    </row>
    <row r="105" ht="20.1" customHeight="1" spans="1:14">
      <c r="A105" s="31">
        <v>120</v>
      </c>
      <c r="B105" s="32" t="s">
        <v>873</v>
      </c>
      <c r="C105" s="33" t="str">
        <f>VLOOKUP(B105,教师基础数据!$B$2:$G4710,3,FALSE)</f>
        <v>建筑系</v>
      </c>
      <c r="D105" s="33" t="str">
        <f>VLOOKUP(B105,教师基础数据!$B$2:$G709,4,FALSE)</f>
        <v>专职</v>
      </c>
      <c r="E105" s="33" t="str">
        <f>VLOOKUP(B105,教师基础数据!$B$2:$G4743,5,FALSE)</f>
        <v>建筑工程技术教研室</v>
      </c>
      <c r="F105" s="31">
        <f t="shared" si="3"/>
        <v>7</v>
      </c>
      <c r="G105" s="34" t="e">
        <f>(IF(COUNTIF(星期四78节!#REF!,B105)&gt;=2,1,COUNTIF(星期四78节!#REF!,B105))+IF(COUNTIF(星期四78节!#REF!,B105)&gt;=2,1,COUNTIF(星期四78节!#REF!,B105))+IF(COUNTIF(星期四78节!#REF!,B105)&gt;=2,1,COUNTIF(星期四78节!#REF!,B105))+IF(COUNTIF(星期四78节!#REF!,B105)&gt;=2,1,COUNTIF(星期四78节!#REF!,B105)))*2</f>
        <v>#REF!</v>
      </c>
      <c r="H105" s="34" t="e">
        <f>(IF(COUNTIF(星期四78节!#REF!,B105)&gt;=2,1,COUNTIF(星期四78节!#REF!,B105))+IF(COUNTIF(星期四78节!#REF!,B105)&gt;=2,1,COUNTIF(星期四78节!#REF!,B105))+IF(COUNTIF(星期四78节!#REF!,B105)&gt;=2,1,COUNTIF(星期四78节!#REF!,B105))+IF(COUNTIF(星期四78节!#REF!,B105)&gt;=2,1,COUNTIF(星期四78节!#REF!,B105)))*2</f>
        <v>#REF!</v>
      </c>
      <c r="I105" s="34" t="e">
        <f>(IF(COUNTIF(星期四78节!#REF!,B105)&gt;=2,1,COUNTIF(星期四78节!#REF!,B105))+IF(COUNTIF(星期四78节!#REF!,B105)&gt;=2,1,COUNTIF(星期四78节!#REF!,B105))+IF(COUNTIF(星期四78节!#REF!,B105)&gt;=2,1,COUNTIF(星期四78节!#REF!,B105))+IF(COUNTIF(星期四78节!#REF!,B105)&gt;=2,1,COUNTIF(星期四78节!#REF!,B105)))*2</f>
        <v>#REF!</v>
      </c>
      <c r="J105" s="34" t="e">
        <f>(IF(COUNTIF(星期四78节!#REF!,B105)&gt;=2,1,COUNTIF(星期四78节!#REF!,B105))+IF(COUNTIF(星期四78节!#REF!,B105)&gt;=2,1,COUNTIF(星期四78节!#REF!,B105))+IF(COUNTIF(星期四78节!#REF!,B105)&gt;=2,1,COUNTIF(星期四78节!#REF!,B105))+IF(COUNTIF(星期四78节!#REF!,B105)&gt;=2,1,COUNTIF(星期四78节!#REF!,B105)))*2</f>
        <v>#REF!</v>
      </c>
      <c r="K105" s="34" t="e">
        <f>(IF(COUNTIF(星期四78节!#REF!,B105)&gt;=2,1,COUNTIF(星期四78节!#REF!,B105))+IF(COUNTIF(星期四78节!#REF!,B105)&gt;=2,1,COUNTIF(星期四78节!#REF!,B105)))*2+(IF(COUNTIF(星期四78节!#REF!,B105)&gt;=2,1,COUNTIF(星期四78节!#REF!,B105))+IF(COUNTIF(星期四78节!#REF!,B105)&gt;=2,1,COUNTIF(星期四78节!#REF!,B105)))*2</f>
        <v>#REF!</v>
      </c>
      <c r="L105" s="34" t="e">
        <f>(IF(COUNTIF(星期四78节!#REF!,B105)&gt;=2,1,COUNTIF(星期四78节!#REF!,B105))+IF(COUNTIF(星期四78节!#REF!,B105)&gt;=2,1,COUNTIF(星期四78节!#REF!,B105))+IF(COUNTIF(星期四78节!#REF!,B105)&gt;=2,1,COUNTIF(星期四78节!#REF!,B105))+IF(COUNTIF(星期四78节!#REF!,B105)&gt;=2,1,COUNTIF(星期四78节!#REF!,B105)))*2</f>
        <v>#REF!</v>
      </c>
      <c r="M105" s="34" t="e">
        <f>(IF(COUNTIF(星期四78节!#REF!,B105)&gt;=2,1,COUNTIF(星期四78节!#REF!,B105))+IF(COUNTIF(星期四78节!#REF!,B105)&gt;=2,1,COUNTIF(星期四78节!#REF!,B105))+IF(COUNTIF(星期四78节!#REF!,B105)&gt;=2,1,COUNTIF(星期四78节!#REF!,B105))+IF(COUNTIF(星期四78节!#REF!,B105)&gt;=2,1,COUNTIF(星期四78节!#REF!,B105)))*2</f>
        <v>#REF!</v>
      </c>
      <c r="N105" s="34" t="e">
        <f t="shared" si="4"/>
        <v>#REF!</v>
      </c>
    </row>
    <row r="106" ht="20.1" customHeight="1" spans="1:14">
      <c r="A106" s="31">
        <v>122</v>
      </c>
      <c r="B106" s="32" t="s">
        <v>473</v>
      </c>
      <c r="C106" s="33" t="str">
        <f>VLOOKUP(B106,教师基础数据!$B$2:$G4682,3,FALSE)</f>
        <v>建筑系</v>
      </c>
      <c r="D106" s="33" t="str">
        <f>VLOOKUP(B106,教师基础数据!$B$2:$G548,4,FALSE)</f>
        <v>专职</v>
      </c>
      <c r="E106" s="33" t="str">
        <f>VLOOKUP(B106,教师基础数据!$B$2:$G4581,5,FALSE)</f>
        <v>建筑工程技术教研室</v>
      </c>
      <c r="F106" s="31">
        <f t="shared" si="3"/>
        <v>7</v>
      </c>
      <c r="G106" s="34" t="e">
        <f>(IF(COUNTIF(星期四78节!#REF!,B106)&gt;=2,1,COUNTIF(星期四78节!#REF!,B106))+IF(COUNTIF(星期四78节!#REF!,B106)&gt;=2,1,COUNTIF(星期四78节!#REF!,B106))+IF(COUNTIF(星期四78节!#REF!,B106)&gt;=2,1,COUNTIF(星期四78节!#REF!,B106))+IF(COUNTIF(星期四78节!#REF!,B106)&gt;=2,1,COUNTIF(星期四78节!#REF!,B106)))*2</f>
        <v>#REF!</v>
      </c>
      <c r="H106" s="34" t="e">
        <f>(IF(COUNTIF(星期四78节!#REF!,B106)&gt;=2,1,COUNTIF(星期四78节!#REF!,B106))+IF(COUNTIF(星期四78节!#REF!,B106)&gt;=2,1,COUNTIF(星期四78节!#REF!,B106))+IF(COUNTIF(星期四78节!#REF!,B106)&gt;=2,1,COUNTIF(星期四78节!#REF!,B106))+IF(COUNTIF(星期四78节!#REF!,B106)&gt;=2,1,COUNTIF(星期四78节!#REF!,B106)))*2</f>
        <v>#REF!</v>
      </c>
      <c r="I106" s="34" t="e">
        <f>(IF(COUNTIF(星期四78节!#REF!,B106)&gt;=2,1,COUNTIF(星期四78节!#REF!,B106))+IF(COUNTIF(星期四78节!#REF!,B106)&gt;=2,1,COUNTIF(星期四78节!#REF!,B106))+IF(COUNTIF(星期四78节!#REF!,B106)&gt;=2,1,COUNTIF(星期四78节!#REF!,B106))+IF(COUNTIF(星期四78节!#REF!,B106)&gt;=2,1,COUNTIF(星期四78节!#REF!,B106)))*2</f>
        <v>#REF!</v>
      </c>
      <c r="J106" s="34" t="e">
        <f>(IF(COUNTIF(星期四78节!#REF!,B106)&gt;=2,1,COUNTIF(星期四78节!#REF!,B106))+IF(COUNTIF(星期四78节!#REF!,B106)&gt;=2,1,COUNTIF(星期四78节!#REF!,B106))+IF(COUNTIF(星期四78节!#REF!,B106)&gt;=2,1,COUNTIF(星期四78节!#REF!,B106))+IF(COUNTIF(星期四78节!#REF!,B106)&gt;=2,1,COUNTIF(星期四78节!#REF!,B106)))*2</f>
        <v>#REF!</v>
      </c>
      <c r="K106" s="34" t="e">
        <f>(IF(COUNTIF(星期四78节!#REF!,B106)&gt;=2,1,COUNTIF(星期四78节!#REF!,B106))+IF(COUNTIF(星期四78节!#REF!,B106)&gt;=2,1,COUNTIF(星期四78节!#REF!,B106)))*2+(IF(COUNTIF(星期四78节!#REF!,B106)&gt;=2,1,COUNTIF(星期四78节!#REF!,B106))+IF(COUNTIF(星期四78节!#REF!,B106)&gt;=2,1,COUNTIF(星期四78节!#REF!,B106)))*2</f>
        <v>#REF!</v>
      </c>
      <c r="L106" s="34" t="e">
        <f>(IF(COUNTIF(星期四78节!#REF!,B106)&gt;=2,1,COUNTIF(星期四78节!#REF!,B106))+IF(COUNTIF(星期四78节!#REF!,B106)&gt;=2,1,COUNTIF(星期四78节!#REF!,B106))+IF(COUNTIF(星期四78节!#REF!,B106)&gt;=2,1,COUNTIF(星期四78节!#REF!,B106))+IF(COUNTIF(星期四78节!#REF!,B106)&gt;=2,1,COUNTIF(星期四78节!#REF!,B106)))*2</f>
        <v>#REF!</v>
      </c>
      <c r="M106" s="34" t="e">
        <f>(IF(COUNTIF(星期四78节!#REF!,B106)&gt;=2,1,COUNTIF(星期四78节!#REF!,B106))+IF(COUNTIF(星期四78节!#REF!,B106)&gt;=2,1,COUNTIF(星期四78节!#REF!,B106))+IF(COUNTIF(星期四78节!#REF!,B106)&gt;=2,1,COUNTIF(星期四78节!#REF!,B106))+IF(COUNTIF(星期四78节!#REF!,B106)&gt;=2,1,COUNTIF(星期四78节!#REF!,B106)))*2</f>
        <v>#REF!</v>
      </c>
      <c r="N106" s="34" t="e">
        <f t="shared" si="4"/>
        <v>#REF!</v>
      </c>
    </row>
    <row r="107" ht="20.1" customHeight="1" spans="1:14">
      <c r="A107" s="31">
        <v>123</v>
      </c>
      <c r="B107" s="32" t="s">
        <v>874</v>
      </c>
      <c r="C107" s="33" t="str">
        <f>VLOOKUP(B107,教师基础数据!$B$2:$G4767,3,FALSE)</f>
        <v>人文系</v>
      </c>
      <c r="D107" s="33" t="str">
        <f>VLOOKUP(B107,教师基础数据!$B$2:$G645,4,FALSE)</f>
        <v>兼职</v>
      </c>
      <c r="E107" s="33" t="str">
        <f>VLOOKUP(B107,教师基础数据!$B$2:$G4678,5,FALSE)</f>
        <v>服装教研室</v>
      </c>
      <c r="F107" s="31">
        <f t="shared" si="3"/>
        <v>7</v>
      </c>
      <c r="G107" s="34" t="e">
        <f>(IF(COUNTIF(星期四78节!#REF!,B107)&gt;=2,1,COUNTIF(星期四78节!#REF!,B107))+IF(COUNTIF(星期四78节!#REF!,B107)&gt;=2,1,COUNTIF(星期四78节!#REF!,B107))+IF(COUNTIF(星期四78节!#REF!,B107)&gt;=2,1,COUNTIF(星期四78节!#REF!,B107))+IF(COUNTIF(星期四78节!#REF!,B107)&gt;=2,1,COUNTIF(星期四78节!#REF!,B107)))*2</f>
        <v>#REF!</v>
      </c>
      <c r="H107" s="34" t="e">
        <f>(IF(COUNTIF(星期四78节!#REF!,B107)&gt;=2,1,COUNTIF(星期四78节!#REF!,B107))+IF(COUNTIF(星期四78节!#REF!,B107)&gt;=2,1,COUNTIF(星期四78节!#REF!,B107))+IF(COUNTIF(星期四78节!#REF!,B107)&gt;=2,1,COUNTIF(星期四78节!#REF!,B107))+IF(COUNTIF(星期四78节!#REF!,B107)&gt;=2,1,COUNTIF(星期四78节!#REF!,B107)))*2</f>
        <v>#REF!</v>
      </c>
      <c r="I107" s="34" t="e">
        <f>(IF(COUNTIF(星期四78节!#REF!,B107)&gt;=2,1,COUNTIF(星期四78节!#REF!,B107))+IF(COUNTIF(星期四78节!#REF!,B107)&gt;=2,1,COUNTIF(星期四78节!#REF!,B107))+IF(COUNTIF(星期四78节!#REF!,B107)&gt;=2,1,COUNTIF(星期四78节!#REF!,B107))+IF(COUNTIF(星期四78节!#REF!,B107)&gt;=2,1,COUNTIF(星期四78节!#REF!,B107)))*2</f>
        <v>#REF!</v>
      </c>
      <c r="J107" s="34" t="e">
        <f>(IF(COUNTIF(星期四78节!#REF!,B107)&gt;=2,1,COUNTIF(星期四78节!#REF!,B107))+IF(COUNTIF(星期四78节!#REF!,B107)&gt;=2,1,COUNTIF(星期四78节!#REF!,B107))+IF(COUNTIF(星期四78节!#REF!,B107)&gt;=2,1,COUNTIF(星期四78节!#REF!,B107))+IF(COUNTIF(星期四78节!#REF!,B107)&gt;=2,1,COUNTIF(星期四78节!#REF!,B107)))*2</f>
        <v>#REF!</v>
      </c>
      <c r="K107" s="34" t="e">
        <f>(IF(COUNTIF(星期四78节!#REF!,B107)&gt;=2,1,COUNTIF(星期四78节!#REF!,B107))+IF(COUNTIF(星期四78节!#REF!,B107)&gt;=2,1,COUNTIF(星期四78节!#REF!,B107)))*2+(IF(COUNTIF(星期四78节!#REF!,B107)&gt;=2,1,COUNTIF(星期四78节!#REF!,B107))+IF(COUNTIF(星期四78节!#REF!,B107)&gt;=2,1,COUNTIF(星期四78节!#REF!,B107)))*2</f>
        <v>#REF!</v>
      </c>
      <c r="L107" s="34" t="e">
        <f>(IF(COUNTIF(星期四78节!#REF!,B107)&gt;=2,1,COUNTIF(星期四78节!#REF!,B107))+IF(COUNTIF(星期四78节!#REF!,B107)&gt;=2,1,COUNTIF(星期四78节!#REF!,B107))+IF(COUNTIF(星期四78节!#REF!,B107)&gt;=2,1,COUNTIF(星期四78节!#REF!,B107))+IF(COUNTIF(星期四78节!#REF!,B107)&gt;=2,1,COUNTIF(星期四78节!#REF!,B107)))*2</f>
        <v>#REF!</v>
      </c>
      <c r="M107" s="34" t="e">
        <f>(IF(COUNTIF(星期四78节!#REF!,B107)&gt;=2,1,COUNTIF(星期四78节!#REF!,B107))+IF(COUNTIF(星期四78节!#REF!,B107)&gt;=2,1,COUNTIF(星期四78节!#REF!,B107))+IF(COUNTIF(星期四78节!#REF!,B107)&gt;=2,1,COUNTIF(星期四78节!#REF!,B107))+IF(COUNTIF(星期四78节!#REF!,B107)&gt;=2,1,COUNTIF(星期四78节!#REF!,B107)))*2</f>
        <v>#REF!</v>
      </c>
      <c r="N107" s="34" t="e">
        <f t="shared" si="4"/>
        <v>#REF!</v>
      </c>
    </row>
    <row r="108" ht="20.1" customHeight="1" spans="1:14">
      <c r="A108" s="31">
        <v>126</v>
      </c>
      <c r="B108" s="35" t="s">
        <v>875</v>
      </c>
      <c r="C108" s="33" t="str">
        <f>VLOOKUP(B108,教师基础数据!$B$2:$G4654,3,FALSE)</f>
        <v>人文系</v>
      </c>
      <c r="D108" s="33" t="str">
        <f>VLOOKUP(B108,教师基础数据!$B$2:$G682,4,FALSE)</f>
        <v>专职</v>
      </c>
      <c r="E108" s="33" t="str">
        <f>VLOOKUP(B108,教师基础数据!$B$2:$G4715,5,FALSE)</f>
        <v>服装教研室</v>
      </c>
      <c r="F108" s="31">
        <f t="shared" si="3"/>
        <v>7</v>
      </c>
      <c r="G108" s="34" t="e">
        <f>(IF(COUNTIF(星期四78节!#REF!,B108)&gt;=2,1,COUNTIF(星期四78节!#REF!,B108))+IF(COUNTIF(星期四78节!#REF!,B108)&gt;=2,1,COUNTIF(星期四78节!#REF!,B108))+IF(COUNTIF(星期四78节!#REF!,B108)&gt;=2,1,COUNTIF(星期四78节!#REF!,B108))+IF(COUNTIF(星期四78节!#REF!,B108)&gt;=2,1,COUNTIF(星期四78节!#REF!,B108)))*2</f>
        <v>#REF!</v>
      </c>
      <c r="H108" s="34" t="e">
        <f>(IF(COUNTIF(星期四78节!#REF!,B108)&gt;=2,1,COUNTIF(星期四78节!#REF!,B108))+IF(COUNTIF(星期四78节!#REF!,B108)&gt;=2,1,COUNTIF(星期四78节!#REF!,B108))+IF(COUNTIF(星期四78节!#REF!,B108)&gt;=2,1,COUNTIF(星期四78节!#REF!,B108))+IF(COUNTIF(星期四78节!#REF!,B108)&gt;=2,1,COUNTIF(星期四78节!#REF!,B108)))*2</f>
        <v>#REF!</v>
      </c>
      <c r="I108" s="34" t="e">
        <f>(IF(COUNTIF(星期四78节!#REF!,B108)&gt;=2,1,COUNTIF(星期四78节!#REF!,B108))+IF(COUNTIF(星期四78节!#REF!,B108)&gt;=2,1,COUNTIF(星期四78节!#REF!,B108))+IF(COUNTIF(星期四78节!#REF!,B108)&gt;=2,1,COUNTIF(星期四78节!#REF!,B108))+IF(COUNTIF(星期四78节!#REF!,B108)&gt;=2,1,COUNTIF(星期四78节!#REF!,B108)))*2</f>
        <v>#REF!</v>
      </c>
      <c r="J108" s="34" t="e">
        <f>(IF(COUNTIF(星期四78节!#REF!,B108)&gt;=2,1,COUNTIF(星期四78节!#REF!,B108))+IF(COUNTIF(星期四78节!#REF!,B108)&gt;=2,1,COUNTIF(星期四78节!#REF!,B108))+IF(COUNTIF(星期四78节!#REF!,B108)&gt;=2,1,COUNTIF(星期四78节!#REF!,B108))+IF(COUNTIF(星期四78节!#REF!,B108)&gt;=2,1,COUNTIF(星期四78节!#REF!,B108)))*2</f>
        <v>#REF!</v>
      </c>
      <c r="K108" s="34" t="e">
        <f>(IF(COUNTIF(星期四78节!#REF!,B108)&gt;=2,1,COUNTIF(星期四78节!#REF!,B108))+IF(COUNTIF(星期四78节!#REF!,B108)&gt;=2,1,COUNTIF(星期四78节!#REF!,B108)))*2+(IF(COUNTIF(星期四78节!#REF!,B108)&gt;=2,1,COUNTIF(星期四78节!#REF!,B108))+IF(COUNTIF(星期四78节!#REF!,B108)&gt;=2,1,COUNTIF(星期四78节!#REF!,B108)))*2</f>
        <v>#REF!</v>
      </c>
      <c r="L108" s="34" t="e">
        <f>(IF(COUNTIF(星期四78节!#REF!,B108)&gt;=2,1,COUNTIF(星期四78节!#REF!,B108))+IF(COUNTIF(星期四78节!#REF!,B108)&gt;=2,1,COUNTIF(星期四78节!#REF!,B108))+IF(COUNTIF(星期四78节!#REF!,B108)&gt;=2,1,COUNTIF(星期四78节!#REF!,B108))+IF(COUNTIF(星期四78节!#REF!,B108)&gt;=2,1,COUNTIF(星期四78节!#REF!,B108)))*2</f>
        <v>#REF!</v>
      </c>
      <c r="M108" s="34" t="e">
        <f>(IF(COUNTIF(星期四78节!#REF!,B108)&gt;=2,1,COUNTIF(星期四78节!#REF!,B108))+IF(COUNTIF(星期四78节!#REF!,B108)&gt;=2,1,COUNTIF(星期四78节!#REF!,B108))+IF(COUNTIF(星期四78节!#REF!,B108)&gt;=2,1,COUNTIF(星期四78节!#REF!,B108))+IF(COUNTIF(星期四78节!#REF!,B108)&gt;=2,1,COUNTIF(星期四78节!#REF!,B108)))*2</f>
        <v>#REF!</v>
      </c>
      <c r="N108" s="34" t="e">
        <f t="shared" si="4"/>
        <v>#REF!</v>
      </c>
    </row>
    <row r="109" ht="20.1" customHeight="1" spans="1:14">
      <c r="A109" s="31">
        <v>127</v>
      </c>
      <c r="B109" s="32" t="s">
        <v>876</v>
      </c>
      <c r="C109" s="33" t="str">
        <f>VLOOKUP(B109,教师基础数据!$B$2:$G4606,3,FALSE)</f>
        <v>人文系</v>
      </c>
      <c r="D109" s="33" t="str">
        <f>VLOOKUP(B109,教师基础数据!$B$2:$G517,4,FALSE)</f>
        <v>专职</v>
      </c>
      <c r="E109" s="33" t="str">
        <f>VLOOKUP(B109,教师基础数据!$B$2:$G4550,5,FALSE)</f>
        <v>服装教研室</v>
      </c>
      <c r="F109" s="31">
        <f t="shared" si="3"/>
        <v>7</v>
      </c>
      <c r="G109" s="34" t="e">
        <f>(IF(COUNTIF(星期四78节!#REF!,B109)&gt;=2,1,COUNTIF(星期四78节!#REF!,B109))+IF(COUNTIF(星期四78节!#REF!,B109)&gt;=2,1,COUNTIF(星期四78节!#REF!,B109))+IF(COUNTIF(星期四78节!#REF!,B109)&gt;=2,1,COUNTIF(星期四78节!#REF!,B109))+IF(COUNTIF(星期四78节!#REF!,B109)&gt;=2,1,COUNTIF(星期四78节!#REF!,B109)))*2</f>
        <v>#REF!</v>
      </c>
      <c r="H109" s="34" t="e">
        <f>(IF(COUNTIF(星期四78节!#REF!,B109)&gt;=2,1,COUNTIF(星期四78节!#REF!,B109))+IF(COUNTIF(星期四78节!#REF!,B109)&gt;=2,1,COUNTIF(星期四78节!#REF!,B109))+IF(COUNTIF(星期四78节!#REF!,B109)&gt;=2,1,COUNTIF(星期四78节!#REF!,B109))+IF(COUNTIF(星期四78节!#REF!,B109)&gt;=2,1,COUNTIF(星期四78节!#REF!,B109)))*2</f>
        <v>#REF!</v>
      </c>
      <c r="I109" s="34" t="e">
        <f>(IF(COUNTIF(星期四78节!#REF!,B109)&gt;=2,1,COUNTIF(星期四78节!#REF!,B109))+IF(COUNTIF(星期四78节!#REF!,B109)&gt;=2,1,COUNTIF(星期四78节!#REF!,B109))+IF(COUNTIF(星期四78节!#REF!,B109)&gt;=2,1,COUNTIF(星期四78节!#REF!,B109))+IF(COUNTIF(星期四78节!#REF!,B109)&gt;=2,1,COUNTIF(星期四78节!#REF!,B109)))*2</f>
        <v>#REF!</v>
      </c>
      <c r="J109" s="34" t="e">
        <f>(IF(COUNTIF(星期四78节!#REF!,B109)&gt;=2,1,COUNTIF(星期四78节!#REF!,B109))+IF(COUNTIF(星期四78节!#REF!,B109)&gt;=2,1,COUNTIF(星期四78节!#REF!,B109))+IF(COUNTIF(星期四78节!#REF!,B109)&gt;=2,1,COUNTIF(星期四78节!#REF!,B109))+IF(COUNTIF(星期四78节!#REF!,B109)&gt;=2,1,COUNTIF(星期四78节!#REF!,B109)))*2</f>
        <v>#REF!</v>
      </c>
      <c r="K109" s="34" t="e">
        <f>(IF(COUNTIF(星期四78节!#REF!,B109)&gt;=2,1,COUNTIF(星期四78节!#REF!,B109))+IF(COUNTIF(星期四78节!#REF!,B109)&gt;=2,1,COUNTIF(星期四78节!#REF!,B109)))*2+(IF(COUNTIF(星期四78节!#REF!,B109)&gt;=2,1,COUNTIF(星期四78节!#REF!,B109))+IF(COUNTIF(星期四78节!#REF!,B109)&gt;=2,1,COUNTIF(星期四78节!#REF!,B109)))*2</f>
        <v>#REF!</v>
      </c>
      <c r="L109" s="34" t="e">
        <f>(IF(COUNTIF(星期四78节!#REF!,B109)&gt;=2,1,COUNTIF(星期四78节!#REF!,B109))+IF(COUNTIF(星期四78节!#REF!,B109)&gt;=2,1,COUNTIF(星期四78节!#REF!,B109))+IF(COUNTIF(星期四78节!#REF!,B109)&gt;=2,1,COUNTIF(星期四78节!#REF!,B109))+IF(COUNTIF(星期四78节!#REF!,B109)&gt;=2,1,COUNTIF(星期四78节!#REF!,B109)))*2</f>
        <v>#REF!</v>
      </c>
      <c r="M109" s="34" t="e">
        <f>(IF(COUNTIF(星期四78节!#REF!,B109)&gt;=2,1,COUNTIF(星期四78节!#REF!,B109))+IF(COUNTIF(星期四78节!#REF!,B109)&gt;=2,1,COUNTIF(星期四78节!#REF!,B109))+IF(COUNTIF(星期四78节!#REF!,B109)&gt;=2,1,COUNTIF(星期四78节!#REF!,B109))+IF(COUNTIF(星期四78节!#REF!,B109)&gt;=2,1,COUNTIF(星期四78节!#REF!,B109)))*2</f>
        <v>#REF!</v>
      </c>
      <c r="N109" s="34" t="e">
        <f t="shared" si="4"/>
        <v>#REF!</v>
      </c>
    </row>
    <row r="110" ht="20.1" customHeight="1" spans="1:14">
      <c r="A110" s="31">
        <v>129</v>
      </c>
      <c r="B110" s="32" t="s">
        <v>877</v>
      </c>
      <c r="C110" s="33" t="str">
        <f>VLOOKUP(B110,教师基础数据!$B$2:$G4561,3,FALSE)</f>
        <v>人文系</v>
      </c>
      <c r="D110" s="33" t="str">
        <f>VLOOKUP(B110,教师基础数据!$B$2:$G547,4,FALSE)</f>
        <v>专职</v>
      </c>
      <c r="E110" s="33" t="str">
        <f>VLOOKUP(B110,教师基础数据!$B$2:$G4580,5,FALSE)</f>
        <v>服装教研室</v>
      </c>
      <c r="F110" s="31">
        <f t="shared" si="3"/>
        <v>7</v>
      </c>
      <c r="G110" s="34" t="e">
        <f>(IF(COUNTIF(星期四78节!#REF!,B110)&gt;=2,1,COUNTIF(星期四78节!#REF!,B110))+IF(COUNTIF(星期四78节!#REF!,B110)&gt;=2,1,COUNTIF(星期四78节!#REF!,B110))+IF(COUNTIF(星期四78节!#REF!,B110)&gt;=2,1,COUNTIF(星期四78节!#REF!,B110))+IF(COUNTIF(星期四78节!#REF!,B110)&gt;=2,1,COUNTIF(星期四78节!#REF!,B110)))*2</f>
        <v>#REF!</v>
      </c>
      <c r="H110" s="34" t="e">
        <f>(IF(COUNTIF(星期四78节!#REF!,B110)&gt;=2,1,COUNTIF(星期四78节!#REF!,B110))+IF(COUNTIF(星期四78节!#REF!,B110)&gt;=2,1,COUNTIF(星期四78节!#REF!,B110))+IF(COUNTIF(星期四78节!#REF!,B110)&gt;=2,1,COUNTIF(星期四78节!#REF!,B110))+IF(COUNTIF(星期四78节!#REF!,B110)&gt;=2,1,COUNTIF(星期四78节!#REF!,B110)))*2</f>
        <v>#REF!</v>
      </c>
      <c r="I110" s="34" t="e">
        <f>(IF(COUNTIF(星期四78节!#REF!,B110)&gt;=2,1,COUNTIF(星期四78节!#REF!,B110))+IF(COUNTIF(星期四78节!#REF!,B110)&gt;=2,1,COUNTIF(星期四78节!#REF!,B110))+IF(COUNTIF(星期四78节!#REF!,B110)&gt;=2,1,COUNTIF(星期四78节!#REF!,B110))+IF(COUNTIF(星期四78节!#REF!,B110)&gt;=2,1,COUNTIF(星期四78节!#REF!,B110)))*2</f>
        <v>#REF!</v>
      </c>
      <c r="J110" s="34" t="e">
        <f>(IF(COUNTIF(星期四78节!#REF!,B110)&gt;=2,1,COUNTIF(星期四78节!#REF!,B110))+IF(COUNTIF(星期四78节!#REF!,B110)&gt;=2,1,COUNTIF(星期四78节!#REF!,B110))+IF(COUNTIF(星期四78节!#REF!,B110)&gt;=2,1,COUNTIF(星期四78节!#REF!,B110))+IF(COUNTIF(星期四78节!#REF!,B110)&gt;=2,1,COUNTIF(星期四78节!#REF!,B110)))*2</f>
        <v>#REF!</v>
      </c>
      <c r="K110" s="34" t="e">
        <f>(IF(COUNTIF(星期四78节!#REF!,B110)&gt;=2,1,COUNTIF(星期四78节!#REF!,B110))+IF(COUNTIF(星期四78节!#REF!,B110)&gt;=2,1,COUNTIF(星期四78节!#REF!,B110)))*2+(IF(COUNTIF(星期四78节!#REF!,B110)&gt;=2,1,COUNTIF(星期四78节!#REF!,B110))+IF(COUNTIF(星期四78节!#REF!,B110)&gt;=2,1,COUNTIF(星期四78节!#REF!,B110)))*2</f>
        <v>#REF!</v>
      </c>
      <c r="L110" s="34" t="e">
        <f>(IF(COUNTIF(星期四78节!#REF!,B110)&gt;=2,1,COUNTIF(星期四78节!#REF!,B110))+IF(COUNTIF(星期四78节!#REF!,B110)&gt;=2,1,COUNTIF(星期四78节!#REF!,B110))+IF(COUNTIF(星期四78节!#REF!,B110)&gt;=2,1,COUNTIF(星期四78节!#REF!,B110))+IF(COUNTIF(星期四78节!#REF!,B110)&gt;=2,1,COUNTIF(星期四78节!#REF!,B110)))*2</f>
        <v>#REF!</v>
      </c>
      <c r="M110" s="34" t="e">
        <f>(IF(COUNTIF(星期四78节!#REF!,B110)&gt;=2,1,COUNTIF(星期四78节!#REF!,B110))+IF(COUNTIF(星期四78节!#REF!,B110)&gt;=2,1,COUNTIF(星期四78节!#REF!,B110))+IF(COUNTIF(星期四78节!#REF!,B110)&gt;=2,1,COUNTIF(星期四78节!#REF!,B110))+IF(COUNTIF(星期四78节!#REF!,B110)&gt;=2,1,COUNTIF(星期四78节!#REF!,B110)))*2</f>
        <v>#REF!</v>
      </c>
      <c r="N110" s="34" t="e">
        <f t="shared" si="4"/>
        <v>#REF!</v>
      </c>
    </row>
    <row r="111" ht="20.1" customHeight="1" spans="1:14">
      <c r="A111" s="31">
        <v>130</v>
      </c>
      <c r="B111" s="35" t="s">
        <v>878</v>
      </c>
      <c r="C111" s="33" t="str">
        <f>VLOOKUP(B111,教师基础数据!$B$2:$G4783,3,FALSE)</f>
        <v>人文系</v>
      </c>
      <c r="D111" s="33" t="str">
        <f>VLOOKUP(B111,教师基础数据!$B$2:$G553,4,FALSE)</f>
        <v>专职</v>
      </c>
      <c r="E111" s="33" t="str">
        <f>VLOOKUP(B111,教师基础数据!$B$2:$G4586,5,FALSE)</f>
        <v>服装教研室</v>
      </c>
      <c r="F111" s="31">
        <f t="shared" si="3"/>
        <v>7</v>
      </c>
      <c r="G111" s="34" t="e">
        <f>(IF(COUNTIF(星期四78节!#REF!,B111)&gt;=2,1,COUNTIF(星期四78节!#REF!,B111))+IF(COUNTIF(星期四78节!#REF!,B111)&gt;=2,1,COUNTIF(星期四78节!#REF!,B111))+IF(COUNTIF(星期四78节!#REF!,B111)&gt;=2,1,COUNTIF(星期四78节!#REF!,B111))+IF(COUNTIF(星期四78节!#REF!,B111)&gt;=2,1,COUNTIF(星期四78节!#REF!,B111)))*2</f>
        <v>#REF!</v>
      </c>
      <c r="H111" s="34" t="e">
        <f>(IF(COUNTIF(星期四78节!#REF!,B111)&gt;=2,1,COUNTIF(星期四78节!#REF!,B111))+IF(COUNTIF(星期四78节!#REF!,B111)&gt;=2,1,COUNTIF(星期四78节!#REF!,B111))+IF(COUNTIF(星期四78节!#REF!,B111)&gt;=2,1,COUNTIF(星期四78节!#REF!,B111))+IF(COUNTIF(星期四78节!#REF!,B111)&gt;=2,1,COUNTIF(星期四78节!#REF!,B111)))*2</f>
        <v>#REF!</v>
      </c>
      <c r="I111" s="34" t="e">
        <f>(IF(COUNTIF(星期四78节!#REF!,B111)&gt;=2,1,COUNTIF(星期四78节!#REF!,B111))+IF(COUNTIF(星期四78节!#REF!,B111)&gt;=2,1,COUNTIF(星期四78节!#REF!,B111))+IF(COUNTIF(星期四78节!#REF!,B111)&gt;=2,1,COUNTIF(星期四78节!#REF!,B111))+IF(COUNTIF(星期四78节!#REF!,B111)&gt;=2,1,COUNTIF(星期四78节!#REF!,B111)))*2</f>
        <v>#REF!</v>
      </c>
      <c r="J111" s="34" t="e">
        <f>(IF(COUNTIF(星期四78节!#REF!,B111)&gt;=2,1,COUNTIF(星期四78节!#REF!,B111))+IF(COUNTIF(星期四78节!#REF!,B111)&gt;=2,1,COUNTIF(星期四78节!#REF!,B111))+IF(COUNTIF(星期四78节!#REF!,B111)&gt;=2,1,COUNTIF(星期四78节!#REF!,B111))+IF(COUNTIF(星期四78节!#REF!,B111)&gt;=2,1,COUNTIF(星期四78节!#REF!,B111)))*2</f>
        <v>#REF!</v>
      </c>
      <c r="K111" s="34" t="e">
        <f>(IF(COUNTIF(星期四78节!#REF!,B111)&gt;=2,1,COUNTIF(星期四78节!#REF!,B111))+IF(COUNTIF(星期四78节!#REF!,B111)&gt;=2,1,COUNTIF(星期四78节!#REF!,B111)))*2+(IF(COUNTIF(星期四78节!#REF!,B111)&gt;=2,1,COUNTIF(星期四78节!#REF!,B111))+IF(COUNTIF(星期四78节!#REF!,B111)&gt;=2,1,COUNTIF(星期四78节!#REF!,B111)))*2</f>
        <v>#REF!</v>
      </c>
      <c r="L111" s="34" t="e">
        <f>(IF(COUNTIF(星期四78节!#REF!,B111)&gt;=2,1,COUNTIF(星期四78节!#REF!,B111))+IF(COUNTIF(星期四78节!#REF!,B111)&gt;=2,1,COUNTIF(星期四78节!#REF!,B111))+IF(COUNTIF(星期四78节!#REF!,B111)&gt;=2,1,COUNTIF(星期四78节!#REF!,B111))+IF(COUNTIF(星期四78节!#REF!,B111)&gt;=2,1,COUNTIF(星期四78节!#REF!,B111)))*2</f>
        <v>#REF!</v>
      </c>
      <c r="M111" s="34" t="e">
        <f>(IF(COUNTIF(星期四78节!#REF!,B111)&gt;=2,1,COUNTIF(星期四78节!#REF!,B111))+IF(COUNTIF(星期四78节!#REF!,B111)&gt;=2,1,COUNTIF(星期四78节!#REF!,B111))+IF(COUNTIF(星期四78节!#REF!,B111)&gt;=2,1,COUNTIF(星期四78节!#REF!,B111))+IF(COUNTIF(星期四78节!#REF!,B111)&gt;=2,1,COUNTIF(星期四78节!#REF!,B111)))*2</f>
        <v>#REF!</v>
      </c>
      <c r="N111" s="34" t="e">
        <f t="shared" si="4"/>
        <v>#REF!</v>
      </c>
    </row>
    <row r="112" ht="20.1" customHeight="1" spans="1:14">
      <c r="A112" s="31">
        <v>132</v>
      </c>
      <c r="B112" s="35" t="s">
        <v>879</v>
      </c>
      <c r="C112" s="33" t="str">
        <f>VLOOKUP(B112,教师基础数据!$B$2:$G4671,3,FALSE)</f>
        <v>人文系</v>
      </c>
      <c r="D112" s="33" t="str">
        <f>VLOOKUP(B112,教师基础数据!$B$2:$G458,4,FALSE)</f>
        <v>专职</v>
      </c>
      <c r="E112" s="33" t="str">
        <f>VLOOKUP(B112,教师基础数据!$B$2:$G4491,5,FALSE)</f>
        <v>服装教研室</v>
      </c>
      <c r="F112" s="31">
        <f t="shared" si="3"/>
        <v>7</v>
      </c>
      <c r="G112" s="34" t="e">
        <f>(IF(COUNTIF(星期四78节!#REF!,B112)&gt;=2,1,COUNTIF(星期四78节!#REF!,B112))+IF(COUNTIF(星期四78节!#REF!,B112)&gt;=2,1,COUNTIF(星期四78节!#REF!,B112))+IF(COUNTIF(星期四78节!#REF!,B112)&gt;=2,1,COUNTIF(星期四78节!#REF!,B112))+IF(COUNTIF(星期四78节!#REF!,B112)&gt;=2,1,COUNTIF(星期四78节!#REF!,B112)))*2</f>
        <v>#REF!</v>
      </c>
      <c r="H112" s="34" t="e">
        <f>(IF(COUNTIF(星期四78节!#REF!,B112)&gt;=2,1,COUNTIF(星期四78节!#REF!,B112))+IF(COUNTIF(星期四78节!#REF!,B112)&gt;=2,1,COUNTIF(星期四78节!#REF!,B112))+IF(COUNTIF(星期四78节!#REF!,B112)&gt;=2,1,COUNTIF(星期四78节!#REF!,B112))+IF(COUNTIF(星期四78节!#REF!,B112)&gt;=2,1,COUNTIF(星期四78节!#REF!,B112)))*2</f>
        <v>#REF!</v>
      </c>
      <c r="I112" s="34" t="e">
        <f>(IF(COUNTIF(星期四78节!#REF!,B112)&gt;=2,1,COUNTIF(星期四78节!#REF!,B112))+IF(COUNTIF(星期四78节!#REF!,B112)&gt;=2,1,COUNTIF(星期四78节!#REF!,B112))+IF(COUNTIF(星期四78节!#REF!,B112)&gt;=2,1,COUNTIF(星期四78节!#REF!,B112))+IF(COUNTIF(星期四78节!#REF!,B112)&gt;=2,1,COUNTIF(星期四78节!#REF!,B112)))*2</f>
        <v>#REF!</v>
      </c>
      <c r="J112" s="34" t="e">
        <f>(IF(COUNTIF(星期四78节!#REF!,B112)&gt;=2,1,COUNTIF(星期四78节!#REF!,B112))+IF(COUNTIF(星期四78节!#REF!,B112)&gt;=2,1,COUNTIF(星期四78节!#REF!,B112))+IF(COUNTIF(星期四78节!#REF!,B112)&gt;=2,1,COUNTIF(星期四78节!#REF!,B112))+IF(COUNTIF(星期四78节!#REF!,B112)&gt;=2,1,COUNTIF(星期四78节!#REF!,B112)))*2</f>
        <v>#REF!</v>
      </c>
      <c r="K112" s="34" t="e">
        <f>(IF(COUNTIF(星期四78节!#REF!,B112)&gt;=2,1,COUNTIF(星期四78节!#REF!,B112))+IF(COUNTIF(星期四78节!#REF!,B112)&gt;=2,1,COUNTIF(星期四78节!#REF!,B112)))*2+(IF(COUNTIF(星期四78节!#REF!,B112)&gt;=2,1,COUNTIF(星期四78节!#REF!,B112))+IF(COUNTIF(星期四78节!#REF!,B112)&gt;=2,1,COUNTIF(星期四78节!#REF!,B112)))*2</f>
        <v>#REF!</v>
      </c>
      <c r="L112" s="34" t="e">
        <f>(IF(COUNTIF(星期四78节!#REF!,B112)&gt;=2,1,COUNTIF(星期四78节!#REF!,B112))+IF(COUNTIF(星期四78节!#REF!,B112)&gt;=2,1,COUNTIF(星期四78节!#REF!,B112))+IF(COUNTIF(星期四78节!#REF!,B112)&gt;=2,1,COUNTIF(星期四78节!#REF!,B112))+IF(COUNTIF(星期四78节!#REF!,B112)&gt;=2,1,COUNTIF(星期四78节!#REF!,B112)))*2</f>
        <v>#REF!</v>
      </c>
      <c r="M112" s="34" t="e">
        <f>(IF(COUNTIF(星期四78节!#REF!,B112)&gt;=2,1,COUNTIF(星期四78节!#REF!,B112))+IF(COUNTIF(星期四78节!#REF!,B112)&gt;=2,1,COUNTIF(星期四78节!#REF!,B112))+IF(COUNTIF(星期四78节!#REF!,B112)&gt;=2,1,COUNTIF(星期四78节!#REF!,B112))+IF(COUNTIF(星期四78节!#REF!,B112)&gt;=2,1,COUNTIF(星期四78节!#REF!,B112)))*2</f>
        <v>#REF!</v>
      </c>
      <c r="N112" s="34" t="e">
        <f t="shared" si="4"/>
        <v>#REF!</v>
      </c>
    </row>
    <row r="113" ht="20.1" customHeight="1" spans="1:14">
      <c r="A113" s="31">
        <v>133</v>
      </c>
      <c r="B113" s="32" t="s">
        <v>880</v>
      </c>
      <c r="C113" s="33" t="str">
        <f>VLOOKUP(B113,教师基础数据!$B$2:$G4542,3,FALSE)</f>
        <v>人文系</v>
      </c>
      <c r="D113" s="33" t="str">
        <f>VLOOKUP(B113,教师基础数据!$B$2:$G632,4,FALSE)</f>
        <v>专职</v>
      </c>
      <c r="E113" s="33" t="str">
        <f>VLOOKUP(B113,教师基础数据!$B$2:$G4665,5,FALSE)</f>
        <v>服装教研室</v>
      </c>
      <c r="F113" s="31">
        <f t="shared" si="3"/>
        <v>7</v>
      </c>
      <c r="G113" s="34" t="e">
        <f>(IF(COUNTIF(星期四78节!#REF!,B113)&gt;=2,1,COUNTIF(星期四78节!#REF!,B113))+IF(COUNTIF(星期四78节!#REF!,B113)&gt;=2,1,COUNTIF(星期四78节!#REF!,B113))+IF(COUNTIF(星期四78节!#REF!,B113)&gt;=2,1,COUNTIF(星期四78节!#REF!,B113))+IF(COUNTIF(星期四78节!#REF!,B113)&gt;=2,1,COUNTIF(星期四78节!#REF!,B113)))*2</f>
        <v>#REF!</v>
      </c>
      <c r="H113" s="34" t="e">
        <f>(IF(COUNTIF(星期四78节!#REF!,B113)&gt;=2,1,COUNTIF(星期四78节!#REF!,B113))+IF(COUNTIF(星期四78节!#REF!,B113)&gt;=2,1,COUNTIF(星期四78节!#REF!,B113))+IF(COUNTIF(星期四78节!#REF!,B113)&gt;=2,1,COUNTIF(星期四78节!#REF!,B113))+IF(COUNTIF(星期四78节!#REF!,B113)&gt;=2,1,COUNTIF(星期四78节!#REF!,B113)))*2</f>
        <v>#REF!</v>
      </c>
      <c r="I113" s="34" t="e">
        <f>(IF(COUNTIF(星期四78节!#REF!,B113)&gt;=2,1,COUNTIF(星期四78节!#REF!,B113))+IF(COUNTIF(星期四78节!#REF!,B113)&gt;=2,1,COUNTIF(星期四78节!#REF!,B113))+IF(COUNTIF(星期四78节!#REF!,B113)&gt;=2,1,COUNTIF(星期四78节!#REF!,B113))+IF(COUNTIF(星期四78节!#REF!,B113)&gt;=2,1,COUNTIF(星期四78节!#REF!,B113)))*2</f>
        <v>#REF!</v>
      </c>
      <c r="J113" s="34" t="e">
        <f>(IF(COUNTIF(星期四78节!#REF!,B113)&gt;=2,1,COUNTIF(星期四78节!#REF!,B113))+IF(COUNTIF(星期四78节!#REF!,B113)&gt;=2,1,COUNTIF(星期四78节!#REF!,B113))+IF(COUNTIF(星期四78节!#REF!,B113)&gt;=2,1,COUNTIF(星期四78节!#REF!,B113))+IF(COUNTIF(星期四78节!#REF!,B113)&gt;=2,1,COUNTIF(星期四78节!#REF!,B113)))*2</f>
        <v>#REF!</v>
      </c>
      <c r="K113" s="34" t="e">
        <f>(IF(COUNTIF(星期四78节!#REF!,B113)&gt;=2,1,COUNTIF(星期四78节!#REF!,B113))+IF(COUNTIF(星期四78节!#REF!,B113)&gt;=2,1,COUNTIF(星期四78节!#REF!,B113)))*2+(IF(COUNTIF(星期四78节!#REF!,B113)&gt;=2,1,COUNTIF(星期四78节!#REF!,B113))+IF(COUNTIF(星期四78节!#REF!,B113)&gt;=2,1,COUNTIF(星期四78节!#REF!,B113)))*2</f>
        <v>#REF!</v>
      </c>
      <c r="L113" s="34" t="e">
        <f>(IF(COUNTIF(星期四78节!#REF!,B113)&gt;=2,1,COUNTIF(星期四78节!#REF!,B113))+IF(COUNTIF(星期四78节!#REF!,B113)&gt;=2,1,COUNTIF(星期四78节!#REF!,B113))+IF(COUNTIF(星期四78节!#REF!,B113)&gt;=2,1,COUNTIF(星期四78节!#REF!,B113))+IF(COUNTIF(星期四78节!#REF!,B113)&gt;=2,1,COUNTIF(星期四78节!#REF!,B113)))*2</f>
        <v>#REF!</v>
      </c>
      <c r="M113" s="34" t="e">
        <f>(IF(COUNTIF(星期四78节!#REF!,B113)&gt;=2,1,COUNTIF(星期四78节!#REF!,B113))+IF(COUNTIF(星期四78节!#REF!,B113)&gt;=2,1,COUNTIF(星期四78节!#REF!,B113))+IF(COUNTIF(星期四78节!#REF!,B113)&gt;=2,1,COUNTIF(星期四78节!#REF!,B113))+IF(COUNTIF(星期四78节!#REF!,B113)&gt;=2,1,COUNTIF(星期四78节!#REF!,B113)))*2</f>
        <v>#REF!</v>
      </c>
      <c r="N113" s="34" t="e">
        <f t="shared" si="4"/>
        <v>#REF!</v>
      </c>
    </row>
    <row r="114" ht="20.1" customHeight="1" spans="1:14">
      <c r="A114" s="31">
        <v>134</v>
      </c>
      <c r="B114" s="35" t="s">
        <v>881</v>
      </c>
      <c r="C114" s="33" t="str">
        <f>VLOOKUP(B114,教师基础数据!$B$2:$G4734,3,FALSE)</f>
        <v>人文系</v>
      </c>
      <c r="D114" s="33" t="str">
        <f>VLOOKUP(B114,教师基础数据!$B$2:$G441,4,FALSE)</f>
        <v>兼职</v>
      </c>
      <c r="E114" s="33" t="str">
        <f>VLOOKUP(B114,教师基础数据!$B$2:$G4476,5,FALSE)</f>
        <v>人文教研室</v>
      </c>
      <c r="F114" s="31">
        <f t="shared" si="3"/>
        <v>7</v>
      </c>
      <c r="G114" s="34" t="e">
        <f>(IF(COUNTIF(星期四78节!#REF!,B114)&gt;=2,1,COUNTIF(星期四78节!#REF!,B114))+IF(COUNTIF(星期四78节!#REF!,B114)&gt;=2,1,COUNTIF(星期四78节!#REF!,B114))+IF(COUNTIF(星期四78节!#REF!,B114)&gt;=2,1,COUNTIF(星期四78节!#REF!,B114))+IF(COUNTIF(星期四78节!#REF!,B114)&gt;=2,1,COUNTIF(星期四78节!#REF!,B114)))*2</f>
        <v>#REF!</v>
      </c>
      <c r="H114" s="34" t="e">
        <f>(IF(COUNTIF(星期四78节!#REF!,B114)&gt;=2,1,COUNTIF(星期四78节!#REF!,B114))+IF(COUNTIF(星期四78节!#REF!,B114)&gt;=2,1,COUNTIF(星期四78节!#REF!,B114))+IF(COUNTIF(星期四78节!#REF!,B114)&gt;=2,1,COUNTIF(星期四78节!#REF!,B114))+IF(COUNTIF(星期四78节!#REF!,B114)&gt;=2,1,COUNTIF(星期四78节!#REF!,B114)))*2</f>
        <v>#REF!</v>
      </c>
      <c r="I114" s="34" t="e">
        <f>(IF(COUNTIF(星期四78节!#REF!,B114)&gt;=2,1,COUNTIF(星期四78节!#REF!,B114))+IF(COUNTIF(星期四78节!#REF!,B114)&gt;=2,1,COUNTIF(星期四78节!#REF!,B114))+IF(COUNTIF(星期四78节!#REF!,B114)&gt;=2,1,COUNTIF(星期四78节!#REF!,B114))+IF(COUNTIF(星期四78节!#REF!,B114)&gt;=2,1,COUNTIF(星期四78节!#REF!,B114)))*2</f>
        <v>#REF!</v>
      </c>
      <c r="J114" s="34" t="e">
        <f>(IF(COUNTIF(星期四78节!#REF!,B114)&gt;=2,1,COUNTIF(星期四78节!#REF!,B114))+IF(COUNTIF(星期四78节!#REF!,B114)&gt;=2,1,COUNTIF(星期四78节!#REF!,B114))+IF(COUNTIF(星期四78节!#REF!,B114)&gt;=2,1,COUNTIF(星期四78节!#REF!,B114))+IF(COUNTIF(星期四78节!#REF!,B114)&gt;=2,1,COUNTIF(星期四78节!#REF!,B114)))*2</f>
        <v>#REF!</v>
      </c>
      <c r="K114" s="34" t="e">
        <f>(IF(COUNTIF(星期四78节!#REF!,B114)&gt;=2,1,COUNTIF(星期四78节!#REF!,B114))+IF(COUNTIF(星期四78节!#REF!,B114)&gt;=2,1,COUNTIF(星期四78节!#REF!,B114)))*2+(IF(COUNTIF(星期四78节!#REF!,B114)&gt;=2,1,COUNTIF(星期四78节!#REF!,B114))+IF(COUNTIF(星期四78节!#REF!,B114)&gt;=2,1,COUNTIF(星期四78节!#REF!,B114)))*2</f>
        <v>#REF!</v>
      </c>
      <c r="L114" s="34" t="e">
        <f>(IF(COUNTIF(星期四78节!#REF!,B114)&gt;=2,1,COUNTIF(星期四78节!#REF!,B114))+IF(COUNTIF(星期四78节!#REF!,B114)&gt;=2,1,COUNTIF(星期四78节!#REF!,B114))+IF(COUNTIF(星期四78节!#REF!,B114)&gt;=2,1,COUNTIF(星期四78节!#REF!,B114))+IF(COUNTIF(星期四78节!#REF!,B114)&gt;=2,1,COUNTIF(星期四78节!#REF!,B114)))*2</f>
        <v>#REF!</v>
      </c>
      <c r="M114" s="34" t="e">
        <f>(IF(COUNTIF(星期四78节!#REF!,B114)&gt;=2,1,COUNTIF(星期四78节!#REF!,B114))+IF(COUNTIF(星期四78节!#REF!,B114)&gt;=2,1,COUNTIF(星期四78节!#REF!,B114))+IF(COUNTIF(星期四78节!#REF!,B114)&gt;=2,1,COUNTIF(星期四78节!#REF!,B114))+IF(COUNTIF(星期四78节!#REF!,B114)&gt;=2,1,COUNTIF(星期四78节!#REF!,B114)))*2</f>
        <v>#REF!</v>
      </c>
      <c r="N114" s="34" t="e">
        <f t="shared" si="4"/>
        <v>#REF!</v>
      </c>
    </row>
    <row r="115" ht="20.1" customHeight="1" spans="1:14">
      <c r="A115" s="31">
        <v>135</v>
      </c>
      <c r="B115" s="32" t="s">
        <v>882</v>
      </c>
      <c r="C115" s="33" t="str">
        <f>VLOOKUP(B115,教师基础数据!$B$2:$G4808,3,FALSE)</f>
        <v>人文系</v>
      </c>
      <c r="D115" s="33" t="str">
        <f>VLOOKUP(B115,教师基础数据!$B$2:$G505,4,FALSE)</f>
        <v>兼职</v>
      </c>
      <c r="E115" s="33" t="str">
        <f>VLOOKUP(B115,教师基础数据!$B$2:$G4538,5,FALSE)</f>
        <v>人文教研室</v>
      </c>
      <c r="F115" s="31">
        <f t="shared" si="3"/>
        <v>7</v>
      </c>
      <c r="G115" s="34" t="e">
        <f>(IF(COUNTIF(星期四78节!#REF!,B115)&gt;=2,1,COUNTIF(星期四78节!#REF!,B115))+IF(COUNTIF(星期四78节!#REF!,B115)&gt;=2,1,COUNTIF(星期四78节!#REF!,B115))+IF(COUNTIF(星期四78节!#REF!,B115)&gt;=2,1,COUNTIF(星期四78节!#REF!,B115))+IF(COUNTIF(星期四78节!#REF!,B115)&gt;=2,1,COUNTIF(星期四78节!#REF!,B115)))*2</f>
        <v>#REF!</v>
      </c>
      <c r="H115" s="34" t="e">
        <f>(IF(COUNTIF(星期四78节!#REF!,B115)&gt;=2,1,COUNTIF(星期四78节!#REF!,B115))+IF(COUNTIF(星期四78节!#REF!,B115)&gt;=2,1,COUNTIF(星期四78节!#REF!,B115))+IF(COUNTIF(星期四78节!#REF!,B115)&gt;=2,1,COUNTIF(星期四78节!#REF!,B115))+IF(COUNTIF(星期四78节!#REF!,B115)&gt;=2,1,COUNTIF(星期四78节!#REF!,B115)))*2</f>
        <v>#REF!</v>
      </c>
      <c r="I115" s="34" t="e">
        <f>(IF(COUNTIF(星期四78节!#REF!,B115)&gt;=2,1,COUNTIF(星期四78节!#REF!,B115))+IF(COUNTIF(星期四78节!#REF!,B115)&gt;=2,1,COUNTIF(星期四78节!#REF!,B115))+IF(COUNTIF(星期四78节!#REF!,B115)&gt;=2,1,COUNTIF(星期四78节!#REF!,B115))+IF(COUNTIF(星期四78节!#REF!,B115)&gt;=2,1,COUNTIF(星期四78节!#REF!,B115)))*2</f>
        <v>#REF!</v>
      </c>
      <c r="J115" s="34" t="e">
        <f>(IF(COUNTIF(星期四78节!#REF!,B115)&gt;=2,1,COUNTIF(星期四78节!#REF!,B115))+IF(COUNTIF(星期四78节!#REF!,B115)&gt;=2,1,COUNTIF(星期四78节!#REF!,B115))+IF(COUNTIF(星期四78节!#REF!,B115)&gt;=2,1,COUNTIF(星期四78节!#REF!,B115))+IF(COUNTIF(星期四78节!#REF!,B115)&gt;=2,1,COUNTIF(星期四78节!#REF!,B115)))*2</f>
        <v>#REF!</v>
      </c>
      <c r="K115" s="34" t="e">
        <f>(IF(COUNTIF(星期四78节!#REF!,B115)&gt;=2,1,COUNTIF(星期四78节!#REF!,B115))+IF(COUNTIF(星期四78节!#REF!,B115)&gt;=2,1,COUNTIF(星期四78节!#REF!,B115)))*2+(IF(COUNTIF(星期四78节!#REF!,B115)&gt;=2,1,COUNTIF(星期四78节!#REF!,B115))+IF(COUNTIF(星期四78节!#REF!,B115)&gt;=2,1,COUNTIF(星期四78节!#REF!,B115)))*2</f>
        <v>#REF!</v>
      </c>
      <c r="L115" s="34" t="e">
        <f>(IF(COUNTIF(星期四78节!#REF!,B115)&gt;=2,1,COUNTIF(星期四78节!#REF!,B115))+IF(COUNTIF(星期四78节!#REF!,B115)&gt;=2,1,COUNTIF(星期四78节!#REF!,B115))+IF(COUNTIF(星期四78节!#REF!,B115)&gt;=2,1,COUNTIF(星期四78节!#REF!,B115))+IF(COUNTIF(星期四78节!#REF!,B115)&gt;=2,1,COUNTIF(星期四78节!#REF!,B115)))*2</f>
        <v>#REF!</v>
      </c>
      <c r="M115" s="34" t="e">
        <f>(IF(COUNTIF(星期四78节!#REF!,B115)&gt;=2,1,COUNTIF(星期四78节!#REF!,B115))+IF(COUNTIF(星期四78节!#REF!,B115)&gt;=2,1,COUNTIF(星期四78节!#REF!,B115))+IF(COUNTIF(星期四78节!#REF!,B115)&gt;=2,1,COUNTIF(星期四78节!#REF!,B115))+IF(COUNTIF(星期四78节!#REF!,B115)&gt;=2,1,COUNTIF(星期四78节!#REF!,B115)))*2</f>
        <v>#REF!</v>
      </c>
      <c r="N115" s="34" t="e">
        <f t="shared" si="4"/>
        <v>#REF!</v>
      </c>
    </row>
    <row r="116" ht="20.1" customHeight="1" spans="1:14">
      <c r="A116" s="31">
        <v>136</v>
      </c>
      <c r="B116" s="35" t="s">
        <v>883</v>
      </c>
      <c r="C116" s="33" t="str">
        <f>VLOOKUP(B116,教师基础数据!$B$2:$G4608,3,FALSE)</f>
        <v>人文系</v>
      </c>
      <c r="D116" s="33" t="str">
        <f>VLOOKUP(B116,教师基础数据!$B$2:$G519,4,FALSE)</f>
        <v>兼职</v>
      </c>
      <c r="E116" s="33" t="str">
        <f>VLOOKUP(B116,教师基础数据!$B$2:$G4552,5,FALSE)</f>
        <v>人文教研室</v>
      </c>
      <c r="F116" s="31">
        <f t="shared" si="3"/>
        <v>7</v>
      </c>
      <c r="G116" s="34" t="e">
        <f>(IF(COUNTIF(星期四78节!#REF!,B116)&gt;=2,1,COUNTIF(星期四78节!#REF!,B116))+IF(COUNTIF(星期四78节!#REF!,B116)&gt;=2,1,COUNTIF(星期四78节!#REF!,B116))+IF(COUNTIF(星期四78节!#REF!,B116)&gt;=2,1,COUNTIF(星期四78节!#REF!,B116))+IF(COUNTIF(星期四78节!#REF!,B116)&gt;=2,1,COUNTIF(星期四78节!#REF!,B116)))*2</f>
        <v>#REF!</v>
      </c>
      <c r="H116" s="34" t="e">
        <f>(IF(COUNTIF(星期四78节!#REF!,B116)&gt;=2,1,COUNTIF(星期四78节!#REF!,B116))+IF(COUNTIF(星期四78节!#REF!,B116)&gt;=2,1,COUNTIF(星期四78节!#REF!,B116))+IF(COUNTIF(星期四78节!#REF!,B116)&gt;=2,1,COUNTIF(星期四78节!#REF!,B116))+IF(COUNTIF(星期四78节!#REF!,B116)&gt;=2,1,COUNTIF(星期四78节!#REF!,B116)))*2</f>
        <v>#REF!</v>
      </c>
      <c r="I116" s="34" t="e">
        <f>(IF(COUNTIF(星期四78节!#REF!,B116)&gt;=2,1,COUNTIF(星期四78节!#REF!,B116))+IF(COUNTIF(星期四78节!#REF!,B116)&gt;=2,1,COUNTIF(星期四78节!#REF!,B116))+IF(COUNTIF(星期四78节!#REF!,B116)&gt;=2,1,COUNTIF(星期四78节!#REF!,B116))+IF(COUNTIF(星期四78节!#REF!,B116)&gt;=2,1,COUNTIF(星期四78节!#REF!,B116)))*2</f>
        <v>#REF!</v>
      </c>
      <c r="J116" s="34" t="e">
        <f>(IF(COUNTIF(星期四78节!#REF!,B116)&gt;=2,1,COUNTIF(星期四78节!#REF!,B116))+IF(COUNTIF(星期四78节!#REF!,B116)&gt;=2,1,COUNTIF(星期四78节!#REF!,B116))+IF(COUNTIF(星期四78节!#REF!,B116)&gt;=2,1,COUNTIF(星期四78节!#REF!,B116))+IF(COUNTIF(星期四78节!#REF!,B116)&gt;=2,1,COUNTIF(星期四78节!#REF!,B116)))*2</f>
        <v>#REF!</v>
      </c>
      <c r="K116" s="34" t="e">
        <f>(IF(COUNTIF(星期四78节!#REF!,B116)&gt;=2,1,COUNTIF(星期四78节!#REF!,B116))+IF(COUNTIF(星期四78节!#REF!,B116)&gt;=2,1,COUNTIF(星期四78节!#REF!,B116)))*2+(IF(COUNTIF(星期四78节!#REF!,B116)&gt;=2,1,COUNTIF(星期四78节!#REF!,B116))+IF(COUNTIF(星期四78节!#REF!,B116)&gt;=2,1,COUNTIF(星期四78节!#REF!,B116)))*2</f>
        <v>#REF!</v>
      </c>
      <c r="L116" s="34" t="e">
        <f>(IF(COUNTIF(星期四78节!#REF!,B116)&gt;=2,1,COUNTIF(星期四78节!#REF!,B116))+IF(COUNTIF(星期四78节!#REF!,B116)&gt;=2,1,COUNTIF(星期四78节!#REF!,B116))+IF(COUNTIF(星期四78节!#REF!,B116)&gt;=2,1,COUNTIF(星期四78节!#REF!,B116))+IF(COUNTIF(星期四78节!#REF!,B116)&gt;=2,1,COUNTIF(星期四78节!#REF!,B116)))*2</f>
        <v>#REF!</v>
      </c>
      <c r="M116" s="34" t="e">
        <f>(IF(COUNTIF(星期四78节!#REF!,B116)&gt;=2,1,COUNTIF(星期四78节!#REF!,B116))+IF(COUNTIF(星期四78节!#REF!,B116)&gt;=2,1,COUNTIF(星期四78节!#REF!,B116))+IF(COUNTIF(星期四78节!#REF!,B116)&gt;=2,1,COUNTIF(星期四78节!#REF!,B116))+IF(COUNTIF(星期四78节!#REF!,B116)&gt;=2,1,COUNTIF(星期四78节!#REF!,B116)))*2</f>
        <v>#REF!</v>
      </c>
      <c r="N116" s="34" t="e">
        <f t="shared" si="4"/>
        <v>#REF!</v>
      </c>
    </row>
    <row r="117" ht="20.1" customHeight="1" spans="1:14">
      <c r="A117" s="31">
        <v>137</v>
      </c>
      <c r="B117" s="32" t="s">
        <v>884</v>
      </c>
      <c r="C117" s="33" t="str">
        <f>VLOOKUP(B117,教师基础数据!$B$2:$G4807,3,FALSE)</f>
        <v>人文系</v>
      </c>
      <c r="D117" s="33" t="str">
        <f>VLOOKUP(B117,教师基础数据!$B$2:$G555,4,FALSE)</f>
        <v>专职</v>
      </c>
      <c r="E117" s="33" t="str">
        <f>VLOOKUP(B117,教师基础数据!$B$2:$G4588,5,FALSE)</f>
        <v>人文教研室</v>
      </c>
      <c r="F117" s="31">
        <f t="shared" si="3"/>
        <v>7</v>
      </c>
      <c r="G117" s="34" t="e">
        <f>(IF(COUNTIF(星期四78节!#REF!,B117)&gt;=2,1,COUNTIF(星期四78节!#REF!,B117))+IF(COUNTIF(星期四78节!#REF!,B117)&gt;=2,1,COUNTIF(星期四78节!#REF!,B117))+IF(COUNTIF(星期四78节!#REF!,B117)&gt;=2,1,COUNTIF(星期四78节!#REF!,B117))+IF(COUNTIF(星期四78节!#REF!,B117)&gt;=2,1,COUNTIF(星期四78节!#REF!,B117)))*2</f>
        <v>#REF!</v>
      </c>
      <c r="H117" s="34" t="e">
        <f>(IF(COUNTIF(星期四78节!#REF!,B117)&gt;=2,1,COUNTIF(星期四78节!#REF!,B117))+IF(COUNTIF(星期四78节!#REF!,B117)&gt;=2,1,COUNTIF(星期四78节!#REF!,B117))+IF(COUNTIF(星期四78节!#REF!,B117)&gt;=2,1,COUNTIF(星期四78节!#REF!,B117))+IF(COUNTIF(星期四78节!#REF!,B117)&gt;=2,1,COUNTIF(星期四78节!#REF!,B117)))*2</f>
        <v>#REF!</v>
      </c>
      <c r="I117" s="34" t="e">
        <f>(IF(COUNTIF(星期四78节!#REF!,B117)&gt;=2,1,COUNTIF(星期四78节!#REF!,B117))+IF(COUNTIF(星期四78节!#REF!,B117)&gt;=2,1,COUNTIF(星期四78节!#REF!,B117))+IF(COUNTIF(星期四78节!#REF!,B117)&gt;=2,1,COUNTIF(星期四78节!#REF!,B117))+IF(COUNTIF(星期四78节!#REF!,B117)&gt;=2,1,COUNTIF(星期四78节!#REF!,B117)))*2</f>
        <v>#REF!</v>
      </c>
      <c r="J117" s="34" t="e">
        <f>(IF(COUNTIF(星期四78节!#REF!,B117)&gt;=2,1,COUNTIF(星期四78节!#REF!,B117))+IF(COUNTIF(星期四78节!#REF!,B117)&gt;=2,1,COUNTIF(星期四78节!#REF!,B117))+IF(COUNTIF(星期四78节!#REF!,B117)&gt;=2,1,COUNTIF(星期四78节!#REF!,B117))+IF(COUNTIF(星期四78节!#REF!,B117)&gt;=2,1,COUNTIF(星期四78节!#REF!,B117)))*2</f>
        <v>#REF!</v>
      </c>
      <c r="K117" s="34" t="e">
        <f>(IF(COUNTIF(星期四78节!#REF!,B117)&gt;=2,1,COUNTIF(星期四78节!#REF!,B117))+IF(COUNTIF(星期四78节!#REF!,B117)&gt;=2,1,COUNTIF(星期四78节!#REF!,B117)))*2+(IF(COUNTIF(星期四78节!#REF!,B117)&gt;=2,1,COUNTIF(星期四78节!#REF!,B117))+IF(COUNTIF(星期四78节!#REF!,B117)&gt;=2,1,COUNTIF(星期四78节!#REF!,B117)))*2</f>
        <v>#REF!</v>
      </c>
      <c r="L117" s="34" t="e">
        <f>(IF(COUNTIF(星期四78节!#REF!,B117)&gt;=2,1,COUNTIF(星期四78节!#REF!,B117))+IF(COUNTIF(星期四78节!#REF!,B117)&gt;=2,1,COUNTIF(星期四78节!#REF!,B117))+IF(COUNTIF(星期四78节!#REF!,B117)&gt;=2,1,COUNTIF(星期四78节!#REF!,B117))+IF(COUNTIF(星期四78节!#REF!,B117)&gt;=2,1,COUNTIF(星期四78节!#REF!,B117)))*2</f>
        <v>#REF!</v>
      </c>
      <c r="M117" s="34" t="e">
        <f>(IF(COUNTIF(星期四78节!#REF!,B117)&gt;=2,1,COUNTIF(星期四78节!#REF!,B117))+IF(COUNTIF(星期四78节!#REF!,B117)&gt;=2,1,COUNTIF(星期四78节!#REF!,B117))+IF(COUNTIF(星期四78节!#REF!,B117)&gt;=2,1,COUNTIF(星期四78节!#REF!,B117))+IF(COUNTIF(星期四78节!#REF!,B117)&gt;=2,1,COUNTIF(星期四78节!#REF!,B117)))*2</f>
        <v>#REF!</v>
      </c>
      <c r="N117" s="34" t="e">
        <f t="shared" si="4"/>
        <v>#REF!</v>
      </c>
    </row>
    <row r="118" ht="20.1" customHeight="1" spans="1:14">
      <c r="A118" s="31">
        <v>138</v>
      </c>
      <c r="B118" s="32" t="s">
        <v>885</v>
      </c>
      <c r="C118" s="33" t="str">
        <f>VLOOKUP(B118,教师基础数据!$B$2:$G4771,3,FALSE)</f>
        <v>人文系</v>
      </c>
      <c r="D118" s="33" t="str">
        <f>VLOOKUP(B118,教师基础数据!$B$2:$G654,4,FALSE)</f>
        <v>兼职</v>
      </c>
      <c r="E118" s="33" t="str">
        <f>VLOOKUP(B118,教师基础数据!$B$2:$G4687,5,FALSE)</f>
        <v>人文教研室</v>
      </c>
      <c r="F118" s="31">
        <f t="shared" si="3"/>
        <v>7</v>
      </c>
      <c r="G118" s="34" t="e">
        <f>(IF(COUNTIF(星期四78节!#REF!,B118)&gt;=2,1,COUNTIF(星期四78节!#REF!,B118))+IF(COUNTIF(星期四78节!#REF!,B118)&gt;=2,1,COUNTIF(星期四78节!#REF!,B118))+IF(COUNTIF(星期四78节!#REF!,B118)&gt;=2,1,COUNTIF(星期四78节!#REF!,B118))+IF(COUNTIF(星期四78节!#REF!,B118)&gt;=2,1,COUNTIF(星期四78节!#REF!,B118)))*2</f>
        <v>#REF!</v>
      </c>
      <c r="H118" s="34" t="e">
        <f>(IF(COUNTIF(星期四78节!#REF!,B118)&gt;=2,1,COUNTIF(星期四78节!#REF!,B118))+IF(COUNTIF(星期四78节!#REF!,B118)&gt;=2,1,COUNTIF(星期四78节!#REF!,B118))+IF(COUNTIF(星期四78节!#REF!,B118)&gt;=2,1,COUNTIF(星期四78节!#REF!,B118))+IF(COUNTIF(星期四78节!#REF!,B118)&gt;=2,1,COUNTIF(星期四78节!#REF!,B118)))*2</f>
        <v>#REF!</v>
      </c>
      <c r="I118" s="34" t="e">
        <f>(IF(COUNTIF(星期四78节!#REF!,B118)&gt;=2,1,COUNTIF(星期四78节!#REF!,B118))+IF(COUNTIF(星期四78节!#REF!,B118)&gt;=2,1,COUNTIF(星期四78节!#REF!,B118))+IF(COUNTIF(星期四78节!#REF!,B118)&gt;=2,1,COUNTIF(星期四78节!#REF!,B118))+IF(COUNTIF(星期四78节!#REF!,B118)&gt;=2,1,COUNTIF(星期四78节!#REF!,B118)))*2</f>
        <v>#REF!</v>
      </c>
      <c r="J118" s="34" t="e">
        <f>(IF(COUNTIF(星期四78节!#REF!,B118)&gt;=2,1,COUNTIF(星期四78节!#REF!,B118))+IF(COUNTIF(星期四78节!#REF!,B118)&gt;=2,1,COUNTIF(星期四78节!#REF!,B118))+IF(COUNTIF(星期四78节!#REF!,B118)&gt;=2,1,COUNTIF(星期四78节!#REF!,B118))+IF(COUNTIF(星期四78节!#REF!,B118)&gt;=2,1,COUNTIF(星期四78节!#REF!,B118)))*2</f>
        <v>#REF!</v>
      </c>
      <c r="K118" s="34" t="e">
        <f>(IF(COUNTIF(星期四78节!#REF!,B118)&gt;=2,1,COUNTIF(星期四78节!#REF!,B118))+IF(COUNTIF(星期四78节!#REF!,B118)&gt;=2,1,COUNTIF(星期四78节!#REF!,B118)))*2+(IF(COUNTIF(星期四78节!#REF!,B118)&gt;=2,1,COUNTIF(星期四78节!#REF!,B118))+IF(COUNTIF(星期四78节!#REF!,B118)&gt;=2,1,COUNTIF(星期四78节!#REF!,B118)))*2</f>
        <v>#REF!</v>
      </c>
      <c r="L118" s="34" t="e">
        <f>(IF(COUNTIF(星期四78节!#REF!,B118)&gt;=2,1,COUNTIF(星期四78节!#REF!,B118))+IF(COUNTIF(星期四78节!#REF!,B118)&gt;=2,1,COUNTIF(星期四78节!#REF!,B118))+IF(COUNTIF(星期四78节!#REF!,B118)&gt;=2,1,COUNTIF(星期四78节!#REF!,B118))+IF(COUNTIF(星期四78节!#REF!,B118)&gt;=2,1,COUNTIF(星期四78节!#REF!,B118)))*2</f>
        <v>#REF!</v>
      </c>
      <c r="M118" s="34" t="e">
        <f>(IF(COUNTIF(星期四78节!#REF!,B118)&gt;=2,1,COUNTIF(星期四78节!#REF!,B118))+IF(COUNTIF(星期四78节!#REF!,B118)&gt;=2,1,COUNTIF(星期四78节!#REF!,B118))+IF(COUNTIF(星期四78节!#REF!,B118)&gt;=2,1,COUNTIF(星期四78节!#REF!,B118))+IF(COUNTIF(星期四78节!#REF!,B118)&gt;=2,1,COUNTIF(星期四78节!#REF!,B118)))*2</f>
        <v>#REF!</v>
      </c>
      <c r="N118" s="34" t="e">
        <f t="shared" si="4"/>
        <v>#REF!</v>
      </c>
    </row>
    <row r="119" ht="20.1" customHeight="1" spans="1:14">
      <c r="A119" s="31">
        <v>139</v>
      </c>
      <c r="B119" s="32" t="s">
        <v>886</v>
      </c>
      <c r="C119" s="33" t="str">
        <f>VLOOKUP(B119,教师基础数据!$B$2:$G4596,3,FALSE)</f>
        <v>人文系</v>
      </c>
      <c r="D119" s="33" t="str">
        <f>VLOOKUP(B119,教师基础数据!$B$2:$G597,4,FALSE)</f>
        <v>兼职</v>
      </c>
      <c r="E119" s="33" t="str">
        <f>VLOOKUP(B119,教师基础数据!$B$2:$G4630,5,FALSE)</f>
        <v>人文教研室</v>
      </c>
      <c r="F119" s="31">
        <f t="shared" si="3"/>
        <v>7</v>
      </c>
      <c r="G119" s="34" t="e">
        <f>(IF(COUNTIF(星期四78节!#REF!,B119)&gt;=2,1,COUNTIF(星期四78节!#REF!,B119))+IF(COUNTIF(星期四78节!#REF!,B119)&gt;=2,1,COUNTIF(星期四78节!#REF!,B119))+IF(COUNTIF(星期四78节!#REF!,B119)&gt;=2,1,COUNTIF(星期四78节!#REF!,B119))+IF(COUNTIF(星期四78节!#REF!,B119)&gt;=2,1,COUNTIF(星期四78节!#REF!,B119)))*2</f>
        <v>#REF!</v>
      </c>
      <c r="H119" s="34" t="e">
        <f>(IF(COUNTIF(星期四78节!#REF!,B119)&gt;=2,1,COUNTIF(星期四78节!#REF!,B119))+IF(COUNTIF(星期四78节!#REF!,B119)&gt;=2,1,COUNTIF(星期四78节!#REF!,B119))+IF(COUNTIF(星期四78节!#REF!,B119)&gt;=2,1,COUNTIF(星期四78节!#REF!,B119))+IF(COUNTIF(星期四78节!#REF!,B119)&gt;=2,1,COUNTIF(星期四78节!#REF!,B119)))*2</f>
        <v>#REF!</v>
      </c>
      <c r="I119" s="34" t="e">
        <f>(IF(COUNTIF(星期四78节!#REF!,B119)&gt;=2,1,COUNTIF(星期四78节!#REF!,B119))+IF(COUNTIF(星期四78节!#REF!,B119)&gt;=2,1,COUNTIF(星期四78节!#REF!,B119))+IF(COUNTIF(星期四78节!#REF!,B119)&gt;=2,1,COUNTIF(星期四78节!#REF!,B119))+IF(COUNTIF(星期四78节!#REF!,B119)&gt;=2,1,COUNTIF(星期四78节!#REF!,B119)))*2</f>
        <v>#REF!</v>
      </c>
      <c r="J119" s="34" t="e">
        <f>(IF(COUNTIF(星期四78节!#REF!,B119)&gt;=2,1,COUNTIF(星期四78节!#REF!,B119))+IF(COUNTIF(星期四78节!#REF!,B119)&gt;=2,1,COUNTIF(星期四78节!#REF!,B119))+IF(COUNTIF(星期四78节!#REF!,B119)&gt;=2,1,COUNTIF(星期四78节!#REF!,B119))+IF(COUNTIF(星期四78节!#REF!,B119)&gt;=2,1,COUNTIF(星期四78节!#REF!,B119)))*2</f>
        <v>#REF!</v>
      </c>
      <c r="K119" s="34" t="e">
        <f>(IF(COUNTIF(星期四78节!#REF!,B119)&gt;=2,1,COUNTIF(星期四78节!#REF!,B119))+IF(COUNTIF(星期四78节!#REF!,B119)&gt;=2,1,COUNTIF(星期四78节!#REF!,B119)))*2+(IF(COUNTIF(星期四78节!#REF!,B119)&gt;=2,1,COUNTIF(星期四78节!#REF!,B119))+IF(COUNTIF(星期四78节!#REF!,B119)&gt;=2,1,COUNTIF(星期四78节!#REF!,B119)))*2</f>
        <v>#REF!</v>
      </c>
      <c r="L119" s="34" t="e">
        <f>(IF(COUNTIF(星期四78节!#REF!,B119)&gt;=2,1,COUNTIF(星期四78节!#REF!,B119))+IF(COUNTIF(星期四78节!#REF!,B119)&gt;=2,1,COUNTIF(星期四78节!#REF!,B119))+IF(COUNTIF(星期四78节!#REF!,B119)&gt;=2,1,COUNTIF(星期四78节!#REF!,B119))+IF(COUNTIF(星期四78节!#REF!,B119)&gt;=2,1,COUNTIF(星期四78节!#REF!,B119)))*2</f>
        <v>#REF!</v>
      </c>
      <c r="M119" s="34" t="e">
        <f>(IF(COUNTIF(星期四78节!#REF!,B119)&gt;=2,1,COUNTIF(星期四78节!#REF!,B119))+IF(COUNTIF(星期四78节!#REF!,B119)&gt;=2,1,COUNTIF(星期四78节!#REF!,B119))+IF(COUNTIF(星期四78节!#REF!,B119)&gt;=2,1,COUNTIF(星期四78节!#REF!,B119))+IF(COUNTIF(星期四78节!#REF!,B119)&gt;=2,1,COUNTIF(星期四78节!#REF!,B119)))*2</f>
        <v>#REF!</v>
      </c>
      <c r="N119" s="34" t="e">
        <f t="shared" si="4"/>
        <v>#REF!</v>
      </c>
    </row>
    <row r="120" ht="20.1" customHeight="1" spans="1:14">
      <c r="A120" s="31">
        <v>141</v>
      </c>
      <c r="B120" s="35" t="s">
        <v>887</v>
      </c>
      <c r="C120" s="33" t="str">
        <f>VLOOKUP(B120,教师基础数据!$B$2:$G4542,3,FALSE)</f>
        <v>人文系</v>
      </c>
      <c r="D120" s="33" t="str">
        <f>VLOOKUP(B120,教师基础数据!$B$2:$G673,4,FALSE)</f>
        <v>外聘</v>
      </c>
      <c r="E120" s="33" t="str">
        <f>VLOOKUP(B120,教师基础数据!$B$2:$G4706,5,FALSE)</f>
        <v>人文教研室</v>
      </c>
      <c r="F120" s="31">
        <f t="shared" si="3"/>
        <v>7</v>
      </c>
      <c r="G120" s="34" t="e">
        <f>(IF(COUNTIF(星期四78节!#REF!,B120)&gt;=2,1,COUNTIF(星期四78节!#REF!,B120))+IF(COUNTIF(星期四78节!#REF!,B120)&gt;=2,1,COUNTIF(星期四78节!#REF!,B120))+IF(COUNTIF(星期四78节!#REF!,B120)&gt;=2,1,COUNTIF(星期四78节!#REF!,B120))+IF(COUNTIF(星期四78节!#REF!,B120)&gt;=2,1,COUNTIF(星期四78节!#REF!,B120)))*2</f>
        <v>#REF!</v>
      </c>
      <c r="H120" s="34" t="e">
        <f>(IF(COUNTIF(星期四78节!#REF!,B120)&gt;=2,1,COUNTIF(星期四78节!#REF!,B120))+IF(COUNTIF(星期四78节!#REF!,B120)&gt;=2,1,COUNTIF(星期四78节!#REF!,B120))+IF(COUNTIF(星期四78节!#REF!,B120)&gt;=2,1,COUNTIF(星期四78节!#REF!,B120))+IF(COUNTIF(星期四78节!#REF!,B120)&gt;=2,1,COUNTIF(星期四78节!#REF!,B120)))*2</f>
        <v>#REF!</v>
      </c>
      <c r="I120" s="34" t="e">
        <f>(IF(COUNTIF(星期四78节!#REF!,B120)&gt;=2,1,COUNTIF(星期四78节!#REF!,B120))+IF(COUNTIF(星期四78节!#REF!,B120)&gt;=2,1,COUNTIF(星期四78节!#REF!,B120))+IF(COUNTIF(星期四78节!#REF!,B120)&gt;=2,1,COUNTIF(星期四78节!#REF!,B120))+IF(COUNTIF(星期四78节!#REF!,B120)&gt;=2,1,COUNTIF(星期四78节!#REF!,B120)))*2</f>
        <v>#REF!</v>
      </c>
      <c r="J120" s="34" t="e">
        <f>(IF(COUNTIF(星期四78节!#REF!,B120)&gt;=2,1,COUNTIF(星期四78节!#REF!,B120))+IF(COUNTIF(星期四78节!#REF!,B120)&gt;=2,1,COUNTIF(星期四78节!#REF!,B120))+IF(COUNTIF(星期四78节!#REF!,B120)&gt;=2,1,COUNTIF(星期四78节!#REF!,B120))+IF(COUNTIF(星期四78节!#REF!,B120)&gt;=2,1,COUNTIF(星期四78节!#REF!,B120)))*2</f>
        <v>#REF!</v>
      </c>
      <c r="K120" s="34" t="e">
        <f>(IF(COUNTIF(星期四78节!#REF!,B120)&gt;=2,1,COUNTIF(星期四78节!#REF!,B120))+IF(COUNTIF(星期四78节!#REF!,B120)&gt;=2,1,COUNTIF(星期四78节!#REF!,B120)))*2+(IF(COUNTIF(星期四78节!#REF!,B120)&gt;=2,1,COUNTIF(星期四78节!#REF!,B120))+IF(COUNTIF(星期四78节!#REF!,B120)&gt;=2,1,COUNTIF(星期四78节!#REF!,B120)))*2</f>
        <v>#REF!</v>
      </c>
      <c r="L120" s="34" t="e">
        <f>(IF(COUNTIF(星期四78节!#REF!,B120)&gt;=2,1,COUNTIF(星期四78节!#REF!,B120))+IF(COUNTIF(星期四78节!#REF!,B120)&gt;=2,1,COUNTIF(星期四78节!#REF!,B120))+IF(COUNTIF(星期四78节!#REF!,B120)&gt;=2,1,COUNTIF(星期四78节!#REF!,B120))+IF(COUNTIF(星期四78节!#REF!,B120)&gt;=2,1,COUNTIF(星期四78节!#REF!,B120)))*2</f>
        <v>#REF!</v>
      </c>
      <c r="M120" s="34" t="e">
        <f>(IF(COUNTIF(星期四78节!#REF!,B120)&gt;=2,1,COUNTIF(星期四78节!#REF!,B120))+IF(COUNTIF(星期四78节!#REF!,B120)&gt;=2,1,COUNTIF(星期四78节!#REF!,B120))+IF(COUNTIF(星期四78节!#REF!,B120)&gt;=2,1,COUNTIF(星期四78节!#REF!,B120))+IF(COUNTIF(星期四78节!#REF!,B120)&gt;=2,1,COUNTIF(星期四78节!#REF!,B120)))*2</f>
        <v>#REF!</v>
      </c>
      <c r="N120" s="34" t="e">
        <f t="shared" ref="N120:N183" si="5">SUM(G120:M120)</f>
        <v>#REF!</v>
      </c>
    </row>
    <row r="121" ht="20.1" customHeight="1" spans="1:14">
      <c r="A121" s="31">
        <v>142</v>
      </c>
      <c r="B121" s="35" t="s">
        <v>888</v>
      </c>
      <c r="C121" s="33" t="str">
        <f>VLOOKUP(B121,教师基础数据!$B$2:$G4657,3,FALSE)</f>
        <v>人文系</v>
      </c>
      <c r="D121" s="33" t="str">
        <f>VLOOKUP(B121,教师基础数据!$B$2:$G496,4,FALSE)</f>
        <v>专职</v>
      </c>
      <c r="E121" s="33" t="str">
        <f>VLOOKUP(B121,教师基础数据!$B$2:$G4529,5,FALSE)</f>
        <v>人文教研室</v>
      </c>
      <c r="F121" s="31">
        <f t="shared" si="3"/>
        <v>7</v>
      </c>
      <c r="G121" s="34" t="e">
        <f>(IF(COUNTIF(星期四78节!#REF!,B121)&gt;=2,1,COUNTIF(星期四78节!#REF!,B121))+IF(COUNTIF(星期四78节!#REF!,B121)&gt;=2,1,COUNTIF(星期四78节!#REF!,B121))+IF(COUNTIF(星期四78节!#REF!,B121)&gt;=2,1,COUNTIF(星期四78节!#REF!,B121))+IF(COUNTIF(星期四78节!#REF!,B121)&gt;=2,1,COUNTIF(星期四78节!#REF!,B121)))*2</f>
        <v>#REF!</v>
      </c>
      <c r="H121" s="34" t="e">
        <f>(IF(COUNTIF(星期四78节!#REF!,B121)&gt;=2,1,COUNTIF(星期四78节!#REF!,B121))+IF(COUNTIF(星期四78节!#REF!,B121)&gt;=2,1,COUNTIF(星期四78节!#REF!,B121))+IF(COUNTIF(星期四78节!#REF!,B121)&gt;=2,1,COUNTIF(星期四78节!#REF!,B121))+IF(COUNTIF(星期四78节!#REF!,B121)&gt;=2,1,COUNTIF(星期四78节!#REF!,B121)))*2</f>
        <v>#REF!</v>
      </c>
      <c r="I121" s="34" t="e">
        <f>(IF(COUNTIF(星期四78节!#REF!,B121)&gt;=2,1,COUNTIF(星期四78节!#REF!,B121))+IF(COUNTIF(星期四78节!#REF!,B121)&gt;=2,1,COUNTIF(星期四78节!#REF!,B121))+IF(COUNTIF(星期四78节!#REF!,B121)&gt;=2,1,COUNTIF(星期四78节!#REF!,B121))+IF(COUNTIF(星期四78节!#REF!,B121)&gt;=2,1,COUNTIF(星期四78节!#REF!,B121)))*2</f>
        <v>#REF!</v>
      </c>
      <c r="J121" s="34" t="e">
        <f>(IF(COUNTIF(星期四78节!#REF!,B121)&gt;=2,1,COUNTIF(星期四78节!#REF!,B121))+IF(COUNTIF(星期四78节!#REF!,B121)&gt;=2,1,COUNTIF(星期四78节!#REF!,B121))+IF(COUNTIF(星期四78节!#REF!,B121)&gt;=2,1,COUNTIF(星期四78节!#REF!,B121))+IF(COUNTIF(星期四78节!#REF!,B121)&gt;=2,1,COUNTIF(星期四78节!#REF!,B121)))*2</f>
        <v>#REF!</v>
      </c>
      <c r="K121" s="34" t="e">
        <f>(IF(COUNTIF(星期四78节!#REF!,B121)&gt;=2,1,COUNTIF(星期四78节!#REF!,B121))+IF(COUNTIF(星期四78节!#REF!,B121)&gt;=2,1,COUNTIF(星期四78节!#REF!,B121)))*2+(IF(COUNTIF(星期四78节!#REF!,B121)&gt;=2,1,COUNTIF(星期四78节!#REF!,B121))+IF(COUNTIF(星期四78节!#REF!,B121)&gt;=2,1,COUNTIF(星期四78节!#REF!,B121)))*2</f>
        <v>#REF!</v>
      </c>
      <c r="L121" s="34" t="e">
        <f>(IF(COUNTIF(星期四78节!#REF!,B121)&gt;=2,1,COUNTIF(星期四78节!#REF!,B121))+IF(COUNTIF(星期四78节!#REF!,B121)&gt;=2,1,COUNTIF(星期四78节!#REF!,B121))+IF(COUNTIF(星期四78节!#REF!,B121)&gt;=2,1,COUNTIF(星期四78节!#REF!,B121))+IF(COUNTIF(星期四78节!#REF!,B121)&gt;=2,1,COUNTIF(星期四78节!#REF!,B121)))*2</f>
        <v>#REF!</v>
      </c>
      <c r="M121" s="34" t="e">
        <f>(IF(COUNTIF(星期四78节!#REF!,B121)&gt;=2,1,COUNTIF(星期四78节!#REF!,B121))+IF(COUNTIF(星期四78节!#REF!,B121)&gt;=2,1,COUNTIF(星期四78节!#REF!,B121))+IF(COUNTIF(星期四78节!#REF!,B121)&gt;=2,1,COUNTIF(星期四78节!#REF!,B121))+IF(COUNTIF(星期四78节!#REF!,B121)&gt;=2,1,COUNTIF(星期四78节!#REF!,B121)))*2</f>
        <v>#REF!</v>
      </c>
      <c r="N121" s="34" t="e">
        <f t="shared" si="5"/>
        <v>#REF!</v>
      </c>
    </row>
    <row r="122" ht="20.1" customHeight="1" spans="1:14">
      <c r="A122" s="31">
        <v>143</v>
      </c>
      <c r="B122" s="35" t="s">
        <v>889</v>
      </c>
      <c r="C122" s="33" t="str">
        <f>VLOOKUP(B122,教师基础数据!$B$2:$G4760,3,FALSE)</f>
        <v>人文系</v>
      </c>
      <c r="D122" s="33" t="str">
        <f>VLOOKUP(B122,教师基础数据!$B$2:$G554,4,FALSE)</f>
        <v>专职</v>
      </c>
      <c r="E122" s="33" t="str">
        <f>VLOOKUP(B122,教师基础数据!$B$2:$G4587,5,FALSE)</f>
        <v>人文教研室</v>
      </c>
      <c r="F122" s="31">
        <f t="shared" si="3"/>
        <v>7</v>
      </c>
      <c r="G122" s="34" t="e">
        <f>(IF(COUNTIF(星期四78节!#REF!,B122)&gt;=2,1,COUNTIF(星期四78节!#REF!,B122))+IF(COUNTIF(星期四78节!#REF!,B122)&gt;=2,1,COUNTIF(星期四78节!#REF!,B122))+IF(COUNTIF(星期四78节!#REF!,B122)&gt;=2,1,COUNTIF(星期四78节!#REF!,B122))+IF(COUNTIF(星期四78节!#REF!,B122)&gt;=2,1,COUNTIF(星期四78节!#REF!,B122)))*2</f>
        <v>#REF!</v>
      </c>
      <c r="H122" s="34" t="e">
        <f>(IF(COUNTIF(星期四78节!#REF!,B122)&gt;=2,1,COUNTIF(星期四78节!#REF!,B122))+IF(COUNTIF(星期四78节!#REF!,B122)&gt;=2,1,COUNTIF(星期四78节!#REF!,B122))+IF(COUNTIF(星期四78节!#REF!,B122)&gt;=2,1,COUNTIF(星期四78节!#REF!,B122))+IF(COUNTIF(星期四78节!#REF!,B122)&gt;=2,1,COUNTIF(星期四78节!#REF!,B122)))*2</f>
        <v>#REF!</v>
      </c>
      <c r="I122" s="34" t="e">
        <f>(IF(COUNTIF(星期四78节!#REF!,B122)&gt;=2,1,COUNTIF(星期四78节!#REF!,B122))+IF(COUNTIF(星期四78节!#REF!,B122)&gt;=2,1,COUNTIF(星期四78节!#REF!,B122))+IF(COUNTIF(星期四78节!#REF!,B122)&gt;=2,1,COUNTIF(星期四78节!#REF!,B122))+IF(COUNTIF(星期四78节!#REF!,B122)&gt;=2,1,COUNTIF(星期四78节!#REF!,B122)))*2</f>
        <v>#REF!</v>
      </c>
      <c r="J122" s="34" t="e">
        <f>(IF(COUNTIF(星期四78节!#REF!,B122)&gt;=2,1,COUNTIF(星期四78节!#REF!,B122))+IF(COUNTIF(星期四78节!#REF!,B122)&gt;=2,1,COUNTIF(星期四78节!#REF!,B122))+IF(COUNTIF(星期四78节!#REF!,B122)&gt;=2,1,COUNTIF(星期四78节!#REF!,B122))+IF(COUNTIF(星期四78节!#REF!,B122)&gt;=2,1,COUNTIF(星期四78节!#REF!,B122)))*2</f>
        <v>#REF!</v>
      </c>
      <c r="K122" s="34" t="e">
        <f>(IF(COUNTIF(星期四78节!#REF!,B122)&gt;=2,1,COUNTIF(星期四78节!#REF!,B122))+IF(COUNTIF(星期四78节!#REF!,B122)&gt;=2,1,COUNTIF(星期四78节!#REF!,B122)))*2+(IF(COUNTIF(星期四78节!#REF!,B122)&gt;=2,1,COUNTIF(星期四78节!#REF!,B122))+IF(COUNTIF(星期四78节!#REF!,B122)&gt;=2,1,COUNTIF(星期四78节!#REF!,B122)))*2</f>
        <v>#REF!</v>
      </c>
      <c r="L122" s="34" t="e">
        <f>(IF(COUNTIF(星期四78节!#REF!,B122)&gt;=2,1,COUNTIF(星期四78节!#REF!,B122))+IF(COUNTIF(星期四78节!#REF!,B122)&gt;=2,1,COUNTIF(星期四78节!#REF!,B122))+IF(COUNTIF(星期四78节!#REF!,B122)&gt;=2,1,COUNTIF(星期四78节!#REF!,B122))+IF(COUNTIF(星期四78节!#REF!,B122)&gt;=2,1,COUNTIF(星期四78节!#REF!,B122)))*2</f>
        <v>#REF!</v>
      </c>
      <c r="M122" s="34" t="e">
        <f>(IF(COUNTIF(星期四78节!#REF!,B122)&gt;=2,1,COUNTIF(星期四78节!#REF!,B122))+IF(COUNTIF(星期四78节!#REF!,B122)&gt;=2,1,COUNTIF(星期四78节!#REF!,B122))+IF(COUNTIF(星期四78节!#REF!,B122)&gt;=2,1,COUNTIF(星期四78节!#REF!,B122))+IF(COUNTIF(星期四78节!#REF!,B122)&gt;=2,1,COUNTIF(星期四78节!#REF!,B122)))*2</f>
        <v>#REF!</v>
      </c>
      <c r="N122" s="34" t="e">
        <f t="shared" si="5"/>
        <v>#REF!</v>
      </c>
    </row>
    <row r="123" ht="20.1" customHeight="1" spans="1:14">
      <c r="A123" s="31">
        <v>144</v>
      </c>
      <c r="B123" s="35" t="s">
        <v>890</v>
      </c>
      <c r="C123" s="33" t="str">
        <f>VLOOKUP(B123,教师基础数据!$B$2:$G4662,3,FALSE)</f>
        <v>人文系</v>
      </c>
      <c r="D123" s="33" t="str">
        <f>VLOOKUP(B123,教师基础数据!$B$2:$G571,4,FALSE)</f>
        <v>专职</v>
      </c>
      <c r="E123" s="33" t="str">
        <f>VLOOKUP(B123,教师基础数据!$B$2:$G4604,5,FALSE)</f>
        <v>人文教研室</v>
      </c>
      <c r="F123" s="31">
        <f t="shared" si="3"/>
        <v>7</v>
      </c>
      <c r="G123" s="34" t="e">
        <f>(IF(COUNTIF(星期四78节!#REF!,B123)&gt;=2,1,COUNTIF(星期四78节!#REF!,B123))+IF(COUNTIF(星期四78节!#REF!,B123)&gt;=2,1,COUNTIF(星期四78节!#REF!,B123))+IF(COUNTIF(星期四78节!#REF!,B123)&gt;=2,1,COUNTIF(星期四78节!#REF!,B123))+IF(COUNTIF(星期四78节!#REF!,B123)&gt;=2,1,COUNTIF(星期四78节!#REF!,B123)))*2</f>
        <v>#REF!</v>
      </c>
      <c r="H123" s="34" t="e">
        <f>(IF(COUNTIF(星期四78节!#REF!,B123)&gt;=2,1,COUNTIF(星期四78节!#REF!,B123))+IF(COUNTIF(星期四78节!#REF!,B123)&gt;=2,1,COUNTIF(星期四78节!#REF!,B123))+IF(COUNTIF(星期四78节!#REF!,B123)&gt;=2,1,COUNTIF(星期四78节!#REF!,B123))+IF(COUNTIF(星期四78节!#REF!,B123)&gt;=2,1,COUNTIF(星期四78节!#REF!,B123)))*2</f>
        <v>#REF!</v>
      </c>
      <c r="I123" s="34" t="e">
        <f>(IF(COUNTIF(星期四78节!#REF!,B123)&gt;=2,1,COUNTIF(星期四78节!#REF!,B123))+IF(COUNTIF(星期四78节!#REF!,B123)&gt;=2,1,COUNTIF(星期四78节!#REF!,B123))+IF(COUNTIF(星期四78节!#REF!,B123)&gt;=2,1,COUNTIF(星期四78节!#REF!,B123))+IF(COUNTIF(星期四78节!#REF!,B123)&gt;=2,1,COUNTIF(星期四78节!#REF!,B123)))*2</f>
        <v>#REF!</v>
      </c>
      <c r="J123" s="34" t="e">
        <f>(IF(COUNTIF(星期四78节!#REF!,B123)&gt;=2,1,COUNTIF(星期四78节!#REF!,B123))+IF(COUNTIF(星期四78节!#REF!,B123)&gt;=2,1,COUNTIF(星期四78节!#REF!,B123))+IF(COUNTIF(星期四78节!#REF!,B123)&gt;=2,1,COUNTIF(星期四78节!#REF!,B123))+IF(COUNTIF(星期四78节!#REF!,B123)&gt;=2,1,COUNTIF(星期四78节!#REF!,B123)))*2</f>
        <v>#REF!</v>
      </c>
      <c r="K123" s="34" t="e">
        <f>(IF(COUNTIF(星期四78节!#REF!,B123)&gt;=2,1,COUNTIF(星期四78节!#REF!,B123))+IF(COUNTIF(星期四78节!#REF!,B123)&gt;=2,1,COUNTIF(星期四78节!#REF!,B123)))*2+(IF(COUNTIF(星期四78节!#REF!,B123)&gt;=2,1,COUNTIF(星期四78节!#REF!,B123))+IF(COUNTIF(星期四78节!#REF!,B123)&gt;=2,1,COUNTIF(星期四78节!#REF!,B123)))*2</f>
        <v>#REF!</v>
      </c>
      <c r="L123" s="34" t="e">
        <f>(IF(COUNTIF(星期四78节!#REF!,B123)&gt;=2,1,COUNTIF(星期四78节!#REF!,B123))+IF(COUNTIF(星期四78节!#REF!,B123)&gt;=2,1,COUNTIF(星期四78节!#REF!,B123))+IF(COUNTIF(星期四78节!#REF!,B123)&gt;=2,1,COUNTIF(星期四78节!#REF!,B123))+IF(COUNTIF(星期四78节!#REF!,B123)&gt;=2,1,COUNTIF(星期四78节!#REF!,B123)))*2</f>
        <v>#REF!</v>
      </c>
      <c r="M123" s="34" t="e">
        <f>(IF(COUNTIF(星期四78节!#REF!,B123)&gt;=2,1,COUNTIF(星期四78节!#REF!,B123))+IF(COUNTIF(星期四78节!#REF!,B123)&gt;=2,1,COUNTIF(星期四78节!#REF!,B123))+IF(COUNTIF(星期四78节!#REF!,B123)&gt;=2,1,COUNTIF(星期四78节!#REF!,B123))+IF(COUNTIF(星期四78节!#REF!,B123)&gt;=2,1,COUNTIF(星期四78节!#REF!,B123)))*2</f>
        <v>#REF!</v>
      </c>
      <c r="N123" s="34" t="e">
        <f t="shared" si="5"/>
        <v>#REF!</v>
      </c>
    </row>
    <row r="124" ht="20.1" customHeight="1" spans="1:14">
      <c r="A124" s="31">
        <v>145</v>
      </c>
      <c r="B124" s="35" t="s">
        <v>891</v>
      </c>
      <c r="C124" s="33" t="str">
        <f>VLOOKUP(B124,教师基础数据!$B$2:$G4485,3,FALSE)</f>
        <v>人文系</v>
      </c>
      <c r="D124" s="33" t="str">
        <f>VLOOKUP(B124,教师基础数据!$B$2:$G579,4,FALSE)</f>
        <v>专职</v>
      </c>
      <c r="E124" s="33" t="str">
        <f>VLOOKUP(B124,教师基础数据!$B$2:$G4612,5,FALSE)</f>
        <v>人文教研室</v>
      </c>
      <c r="F124" s="31">
        <f t="shared" si="3"/>
        <v>7</v>
      </c>
      <c r="G124" s="34" t="e">
        <f>(IF(COUNTIF(星期四78节!#REF!,B124)&gt;=2,1,COUNTIF(星期四78节!#REF!,B124))+IF(COUNTIF(星期四78节!#REF!,B124)&gt;=2,1,COUNTIF(星期四78节!#REF!,B124))+IF(COUNTIF(星期四78节!#REF!,B124)&gt;=2,1,COUNTIF(星期四78节!#REF!,B124))+IF(COUNTIF(星期四78节!#REF!,B124)&gt;=2,1,COUNTIF(星期四78节!#REF!,B124)))*2</f>
        <v>#REF!</v>
      </c>
      <c r="H124" s="34" t="e">
        <f>(IF(COUNTIF(星期四78节!#REF!,B124)&gt;=2,1,COUNTIF(星期四78节!#REF!,B124))+IF(COUNTIF(星期四78节!#REF!,B124)&gt;=2,1,COUNTIF(星期四78节!#REF!,B124))+IF(COUNTIF(星期四78节!#REF!,B124)&gt;=2,1,COUNTIF(星期四78节!#REF!,B124))+IF(COUNTIF(星期四78节!#REF!,B124)&gt;=2,1,COUNTIF(星期四78节!#REF!,B124)))*2</f>
        <v>#REF!</v>
      </c>
      <c r="I124" s="34" t="e">
        <f>(IF(COUNTIF(星期四78节!#REF!,B124)&gt;=2,1,COUNTIF(星期四78节!#REF!,B124))+IF(COUNTIF(星期四78节!#REF!,B124)&gt;=2,1,COUNTIF(星期四78节!#REF!,B124))+IF(COUNTIF(星期四78节!#REF!,B124)&gt;=2,1,COUNTIF(星期四78节!#REF!,B124))+IF(COUNTIF(星期四78节!#REF!,B124)&gt;=2,1,COUNTIF(星期四78节!#REF!,B124)))*2</f>
        <v>#REF!</v>
      </c>
      <c r="J124" s="34" t="e">
        <f>(IF(COUNTIF(星期四78节!#REF!,B124)&gt;=2,1,COUNTIF(星期四78节!#REF!,B124))+IF(COUNTIF(星期四78节!#REF!,B124)&gt;=2,1,COUNTIF(星期四78节!#REF!,B124))+IF(COUNTIF(星期四78节!#REF!,B124)&gt;=2,1,COUNTIF(星期四78节!#REF!,B124))+IF(COUNTIF(星期四78节!#REF!,B124)&gt;=2,1,COUNTIF(星期四78节!#REF!,B124)))*2</f>
        <v>#REF!</v>
      </c>
      <c r="K124" s="34" t="e">
        <f>(IF(COUNTIF(星期四78节!#REF!,B124)&gt;=2,1,COUNTIF(星期四78节!#REF!,B124))+IF(COUNTIF(星期四78节!#REF!,B124)&gt;=2,1,COUNTIF(星期四78节!#REF!,B124)))*2+(IF(COUNTIF(星期四78节!#REF!,B124)&gt;=2,1,COUNTIF(星期四78节!#REF!,B124))+IF(COUNTIF(星期四78节!#REF!,B124)&gt;=2,1,COUNTIF(星期四78节!#REF!,B124)))*2</f>
        <v>#REF!</v>
      </c>
      <c r="L124" s="34" t="e">
        <f>(IF(COUNTIF(星期四78节!#REF!,B124)&gt;=2,1,COUNTIF(星期四78节!#REF!,B124))+IF(COUNTIF(星期四78节!#REF!,B124)&gt;=2,1,COUNTIF(星期四78节!#REF!,B124))+IF(COUNTIF(星期四78节!#REF!,B124)&gt;=2,1,COUNTIF(星期四78节!#REF!,B124))+IF(COUNTIF(星期四78节!#REF!,B124)&gt;=2,1,COUNTIF(星期四78节!#REF!,B124)))*2</f>
        <v>#REF!</v>
      </c>
      <c r="M124" s="34" t="e">
        <f>(IF(COUNTIF(星期四78节!#REF!,B124)&gt;=2,1,COUNTIF(星期四78节!#REF!,B124))+IF(COUNTIF(星期四78节!#REF!,B124)&gt;=2,1,COUNTIF(星期四78节!#REF!,B124))+IF(COUNTIF(星期四78节!#REF!,B124)&gt;=2,1,COUNTIF(星期四78节!#REF!,B124))+IF(COUNTIF(星期四78节!#REF!,B124)&gt;=2,1,COUNTIF(星期四78节!#REF!,B124)))*2</f>
        <v>#REF!</v>
      </c>
      <c r="N124" s="34" t="e">
        <f t="shared" si="5"/>
        <v>#REF!</v>
      </c>
    </row>
    <row r="125" ht="20.1" customHeight="1" spans="1:14">
      <c r="A125" s="31">
        <v>146</v>
      </c>
      <c r="B125" s="32" t="s">
        <v>892</v>
      </c>
      <c r="C125" s="33" t="str">
        <f>VLOOKUP(B125,教师基础数据!$B$2:$G4505,3,FALSE)</f>
        <v>人文系</v>
      </c>
      <c r="D125" s="33" t="str">
        <f>VLOOKUP(B125,教师基础数据!$B$2:$G605,4,FALSE)</f>
        <v>专职</v>
      </c>
      <c r="E125" s="33" t="str">
        <f>VLOOKUP(B125,教师基础数据!$B$2:$G4638,5,FALSE)</f>
        <v>人文教研室</v>
      </c>
      <c r="F125" s="31">
        <f t="shared" si="3"/>
        <v>7</v>
      </c>
      <c r="G125" s="34" t="e">
        <f>(IF(COUNTIF(星期四78节!#REF!,B125)&gt;=2,1,COUNTIF(星期四78节!#REF!,B125))+IF(COUNTIF(星期四78节!#REF!,B125)&gt;=2,1,COUNTIF(星期四78节!#REF!,B125))+IF(COUNTIF(星期四78节!#REF!,B125)&gt;=2,1,COUNTIF(星期四78节!#REF!,B125))+IF(COUNTIF(星期四78节!#REF!,B125)&gt;=2,1,COUNTIF(星期四78节!#REF!,B125)))*2</f>
        <v>#REF!</v>
      </c>
      <c r="H125" s="34" t="e">
        <f>(IF(COUNTIF(星期四78节!#REF!,B125)&gt;=2,1,COUNTIF(星期四78节!#REF!,B125))+IF(COUNTIF(星期四78节!#REF!,B125)&gt;=2,1,COUNTIF(星期四78节!#REF!,B125))+IF(COUNTIF(星期四78节!#REF!,B125)&gt;=2,1,COUNTIF(星期四78节!#REF!,B125))+IF(COUNTIF(星期四78节!#REF!,B125)&gt;=2,1,COUNTIF(星期四78节!#REF!,B125)))*2</f>
        <v>#REF!</v>
      </c>
      <c r="I125" s="34" t="e">
        <f>(IF(COUNTIF(星期四78节!#REF!,B125)&gt;=2,1,COUNTIF(星期四78节!#REF!,B125))+IF(COUNTIF(星期四78节!#REF!,B125)&gt;=2,1,COUNTIF(星期四78节!#REF!,B125))+IF(COUNTIF(星期四78节!#REF!,B125)&gt;=2,1,COUNTIF(星期四78节!#REF!,B125))+IF(COUNTIF(星期四78节!#REF!,B125)&gt;=2,1,COUNTIF(星期四78节!#REF!,B125)))*2</f>
        <v>#REF!</v>
      </c>
      <c r="J125" s="34" t="e">
        <f>(IF(COUNTIF(星期四78节!#REF!,B125)&gt;=2,1,COUNTIF(星期四78节!#REF!,B125))+IF(COUNTIF(星期四78节!#REF!,B125)&gt;=2,1,COUNTIF(星期四78节!#REF!,B125))+IF(COUNTIF(星期四78节!#REF!,B125)&gt;=2,1,COUNTIF(星期四78节!#REF!,B125))+IF(COUNTIF(星期四78节!#REF!,B125)&gt;=2,1,COUNTIF(星期四78节!#REF!,B125)))*2</f>
        <v>#REF!</v>
      </c>
      <c r="K125" s="34" t="e">
        <f>(IF(COUNTIF(星期四78节!#REF!,B125)&gt;=2,1,COUNTIF(星期四78节!#REF!,B125))+IF(COUNTIF(星期四78节!#REF!,B125)&gt;=2,1,COUNTIF(星期四78节!#REF!,B125)))*2+(IF(COUNTIF(星期四78节!#REF!,B125)&gt;=2,1,COUNTIF(星期四78节!#REF!,B125))+IF(COUNTIF(星期四78节!#REF!,B125)&gt;=2,1,COUNTIF(星期四78节!#REF!,B125)))*2</f>
        <v>#REF!</v>
      </c>
      <c r="L125" s="34" t="e">
        <f>(IF(COUNTIF(星期四78节!#REF!,B125)&gt;=2,1,COUNTIF(星期四78节!#REF!,B125))+IF(COUNTIF(星期四78节!#REF!,B125)&gt;=2,1,COUNTIF(星期四78节!#REF!,B125))+IF(COUNTIF(星期四78节!#REF!,B125)&gt;=2,1,COUNTIF(星期四78节!#REF!,B125))+IF(COUNTIF(星期四78节!#REF!,B125)&gt;=2,1,COUNTIF(星期四78节!#REF!,B125)))*2</f>
        <v>#REF!</v>
      </c>
      <c r="M125" s="34" t="e">
        <f>(IF(COUNTIF(星期四78节!#REF!,B125)&gt;=2,1,COUNTIF(星期四78节!#REF!,B125))+IF(COUNTIF(星期四78节!#REF!,B125)&gt;=2,1,COUNTIF(星期四78节!#REF!,B125))+IF(COUNTIF(星期四78节!#REF!,B125)&gt;=2,1,COUNTIF(星期四78节!#REF!,B125))+IF(COUNTIF(星期四78节!#REF!,B125)&gt;=2,1,COUNTIF(星期四78节!#REF!,B125)))*2</f>
        <v>#REF!</v>
      </c>
      <c r="N125" s="34" t="e">
        <f t="shared" si="5"/>
        <v>#REF!</v>
      </c>
    </row>
    <row r="126" ht="20.1" customHeight="1" spans="1:14">
      <c r="A126" s="31">
        <v>147</v>
      </c>
      <c r="B126" s="35" t="s">
        <v>893</v>
      </c>
      <c r="C126" s="33" t="str">
        <f>VLOOKUP(B126,教师基础数据!$B$2:$G4538,3,FALSE)</f>
        <v>人文系</v>
      </c>
      <c r="D126" s="33" t="str">
        <f>VLOOKUP(B126,教师基础数据!$B$2:$G644,4,FALSE)</f>
        <v>专职</v>
      </c>
      <c r="E126" s="33" t="str">
        <f>VLOOKUP(B126,教师基础数据!$B$2:$G4677,5,FALSE)</f>
        <v>人文教研室</v>
      </c>
      <c r="F126" s="31">
        <f t="shared" si="3"/>
        <v>7</v>
      </c>
      <c r="G126" s="34" t="e">
        <f>(IF(COUNTIF(星期四78节!#REF!,B126)&gt;=2,1,COUNTIF(星期四78节!#REF!,B126))+IF(COUNTIF(星期四78节!#REF!,B126)&gt;=2,1,COUNTIF(星期四78节!#REF!,B126))+IF(COUNTIF(星期四78节!#REF!,B126)&gt;=2,1,COUNTIF(星期四78节!#REF!,B126))+IF(COUNTIF(星期四78节!#REF!,B126)&gt;=2,1,COUNTIF(星期四78节!#REF!,B126)))*2</f>
        <v>#REF!</v>
      </c>
      <c r="H126" s="34" t="e">
        <f>(IF(COUNTIF(星期四78节!#REF!,B126)&gt;=2,1,COUNTIF(星期四78节!#REF!,B126))+IF(COUNTIF(星期四78节!#REF!,B126)&gt;=2,1,COUNTIF(星期四78节!#REF!,B126))+IF(COUNTIF(星期四78节!#REF!,B126)&gt;=2,1,COUNTIF(星期四78节!#REF!,B126))+IF(COUNTIF(星期四78节!#REF!,B126)&gt;=2,1,COUNTIF(星期四78节!#REF!,B126)))*2</f>
        <v>#REF!</v>
      </c>
      <c r="I126" s="34" t="e">
        <f>(IF(COUNTIF(星期四78节!#REF!,B126)&gt;=2,1,COUNTIF(星期四78节!#REF!,B126))+IF(COUNTIF(星期四78节!#REF!,B126)&gt;=2,1,COUNTIF(星期四78节!#REF!,B126))+IF(COUNTIF(星期四78节!#REF!,B126)&gt;=2,1,COUNTIF(星期四78节!#REF!,B126))+IF(COUNTIF(星期四78节!#REF!,B126)&gt;=2,1,COUNTIF(星期四78节!#REF!,B126)))*2</f>
        <v>#REF!</v>
      </c>
      <c r="J126" s="34" t="e">
        <f>(IF(COUNTIF(星期四78节!#REF!,B126)&gt;=2,1,COUNTIF(星期四78节!#REF!,B126))+IF(COUNTIF(星期四78节!#REF!,B126)&gt;=2,1,COUNTIF(星期四78节!#REF!,B126))+IF(COUNTIF(星期四78节!#REF!,B126)&gt;=2,1,COUNTIF(星期四78节!#REF!,B126))+IF(COUNTIF(星期四78节!#REF!,B126)&gt;=2,1,COUNTIF(星期四78节!#REF!,B126)))*2</f>
        <v>#REF!</v>
      </c>
      <c r="K126" s="34" t="e">
        <f>(IF(COUNTIF(星期四78节!#REF!,B126)&gt;=2,1,COUNTIF(星期四78节!#REF!,B126))+IF(COUNTIF(星期四78节!#REF!,B126)&gt;=2,1,COUNTIF(星期四78节!#REF!,B126)))*2+(IF(COUNTIF(星期四78节!#REF!,B126)&gt;=2,1,COUNTIF(星期四78节!#REF!,B126))+IF(COUNTIF(星期四78节!#REF!,B126)&gt;=2,1,COUNTIF(星期四78节!#REF!,B126)))*2</f>
        <v>#REF!</v>
      </c>
      <c r="L126" s="34" t="e">
        <f>(IF(COUNTIF(星期四78节!#REF!,B126)&gt;=2,1,COUNTIF(星期四78节!#REF!,B126))+IF(COUNTIF(星期四78节!#REF!,B126)&gt;=2,1,COUNTIF(星期四78节!#REF!,B126))+IF(COUNTIF(星期四78节!#REF!,B126)&gt;=2,1,COUNTIF(星期四78节!#REF!,B126))+IF(COUNTIF(星期四78节!#REF!,B126)&gt;=2,1,COUNTIF(星期四78节!#REF!,B126)))*2</f>
        <v>#REF!</v>
      </c>
      <c r="M126" s="34" t="e">
        <f>(IF(COUNTIF(星期四78节!#REF!,B126)&gt;=2,1,COUNTIF(星期四78节!#REF!,B126))+IF(COUNTIF(星期四78节!#REF!,B126)&gt;=2,1,COUNTIF(星期四78节!#REF!,B126))+IF(COUNTIF(星期四78节!#REF!,B126)&gt;=2,1,COUNTIF(星期四78节!#REF!,B126))+IF(COUNTIF(星期四78节!#REF!,B126)&gt;=2,1,COUNTIF(星期四78节!#REF!,B126)))*2</f>
        <v>#REF!</v>
      </c>
      <c r="N126" s="34" t="e">
        <f t="shared" si="5"/>
        <v>#REF!</v>
      </c>
    </row>
    <row r="127" ht="20.1" customHeight="1" spans="1:14">
      <c r="A127" s="31">
        <v>148</v>
      </c>
      <c r="B127" s="35" t="s">
        <v>894</v>
      </c>
      <c r="C127" s="33" t="str">
        <f>VLOOKUP(B127,教师基础数据!$B$2:$G4709,3,FALSE)</f>
        <v>人文系</v>
      </c>
      <c r="D127" s="33" t="str">
        <f>VLOOKUP(B127,教师基础数据!$B$2:$G708,4,FALSE)</f>
        <v>专职</v>
      </c>
      <c r="E127" s="33" t="str">
        <f>VLOOKUP(B127,教师基础数据!$B$2:$G4742,5,FALSE)</f>
        <v>人文教研室</v>
      </c>
      <c r="F127" s="31">
        <f t="shared" si="3"/>
        <v>7</v>
      </c>
      <c r="G127" s="34" t="e">
        <f>(IF(COUNTIF(星期四78节!#REF!,B127)&gt;=2,1,COUNTIF(星期四78节!#REF!,B127))+IF(COUNTIF(星期四78节!#REF!,B127)&gt;=2,1,COUNTIF(星期四78节!#REF!,B127))+IF(COUNTIF(星期四78节!#REF!,B127)&gt;=2,1,COUNTIF(星期四78节!#REF!,B127))+IF(COUNTIF(星期四78节!#REF!,B127)&gt;=2,1,COUNTIF(星期四78节!#REF!,B127)))*2</f>
        <v>#REF!</v>
      </c>
      <c r="H127" s="34" t="e">
        <f>(IF(COUNTIF(星期四78节!#REF!,B127)&gt;=2,1,COUNTIF(星期四78节!#REF!,B127))+IF(COUNTIF(星期四78节!#REF!,B127)&gt;=2,1,COUNTIF(星期四78节!#REF!,B127))+IF(COUNTIF(星期四78节!#REF!,B127)&gt;=2,1,COUNTIF(星期四78节!#REF!,B127))+IF(COUNTIF(星期四78节!#REF!,B127)&gt;=2,1,COUNTIF(星期四78节!#REF!,B127)))*2</f>
        <v>#REF!</v>
      </c>
      <c r="I127" s="34" t="e">
        <f>(IF(COUNTIF(星期四78节!#REF!,B127)&gt;=2,1,COUNTIF(星期四78节!#REF!,B127))+IF(COUNTIF(星期四78节!#REF!,B127)&gt;=2,1,COUNTIF(星期四78节!#REF!,B127))+IF(COUNTIF(星期四78节!#REF!,B127)&gt;=2,1,COUNTIF(星期四78节!#REF!,B127))+IF(COUNTIF(星期四78节!#REF!,B127)&gt;=2,1,COUNTIF(星期四78节!#REF!,B127)))*2</f>
        <v>#REF!</v>
      </c>
      <c r="J127" s="34" t="e">
        <f>(IF(COUNTIF(星期四78节!#REF!,B127)&gt;=2,1,COUNTIF(星期四78节!#REF!,B127))+IF(COUNTIF(星期四78节!#REF!,B127)&gt;=2,1,COUNTIF(星期四78节!#REF!,B127))+IF(COUNTIF(星期四78节!#REF!,B127)&gt;=2,1,COUNTIF(星期四78节!#REF!,B127))+IF(COUNTIF(星期四78节!#REF!,B127)&gt;=2,1,COUNTIF(星期四78节!#REF!,B127)))*2</f>
        <v>#REF!</v>
      </c>
      <c r="K127" s="34" t="e">
        <f>(IF(COUNTIF(星期四78节!#REF!,B127)&gt;=2,1,COUNTIF(星期四78节!#REF!,B127))+IF(COUNTIF(星期四78节!#REF!,B127)&gt;=2,1,COUNTIF(星期四78节!#REF!,B127)))*2+(IF(COUNTIF(星期四78节!#REF!,B127)&gt;=2,1,COUNTIF(星期四78节!#REF!,B127))+IF(COUNTIF(星期四78节!#REF!,B127)&gt;=2,1,COUNTIF(星期四78节!#REF!,B127)))*2</f>
        <v>#REF!</v>
      </c>
      <c r="L127" s="34" t="e">
        <f>(IF(COUNTIF(星期四78节!#REF!,B127)&gt;=2,1,COUNTIF(星期四78节!#REF!,B127))+IF(COUNTIF(星期四78节!#REF!,B127)&gt;=2,1,COUNTIF(星期四78节!#REF!,B127))+IF(COUNTIF(星期四78节!#REF!,B127)&gt;=2,1,COUNTIF(星期四78节!#REF!,B127))+IF(COUNTIF(星期四78节!#REF!,B127)&gt;=2,1,COUNTIF(星期四78节!#REF!,B127)))*2</f>
        <v>#REF!</v>
      </c>
      <c r="M127" s="34" t="e">
        <f>(IF(COUNTIF(星期四78节!#REF!,B127)&gt;=2,1,COUNTIF(星期四78节!#REF!,B127))+IF(COUNTIF(星期四78节!#REF!,B127)&gt;=2,1,COUNTIF(星期四78节!#REF!,B127))+IF(COUNTIF(星期四78节!#REF!,B127)&gt;=2,1,COUNTIF(星期四78节!#REF!,B127))+IF(COUNTIF(星期四78节!#REF!,B127)&gt;=2,1,COUNTIF(星期四78节!#REF!,B127)))*2</f>
        <v>#REF!</v>
      </c>
      <c r="N127" s="34" t="e">
        <f t="shared" si="5"/>
        <v>#REF!</v>
      </c>
    </row>
    <row r="128" ht="20.1" customHeight="1" spans="1:14">
      <c r="A128" s="31">
        <v>149</v>
      </c>
      <c r="B128" s="32" t="s">
        <v>895</v>
      </c>
      <c r="C128" s="33" t="str">
        <f>VLOOKUP(B128,教师基础数据!$B$2:$G4660,3,FALSE)</f>
        <v>人文系</v>
      </c>
      <c r="D128" s="33" t="str">
        <f>VLOOKUP(B128,教师基础数据!$B$2:$G529,4,FALSE)</f>
        <v>专职</v>
      </c>
      <c r="E128" s="33" t="str">
        <f>VLOOKUP(B128,教师基础数据!$B$2:$G4562,5,FALSE)</f>
        <v>人文教研室</v>
      </c>
      <c r="F128" s="31">
        <f t="shared" si="3"/>
        <v>7</v>
      </c>
      <c r="G128" s="34" t="e">
        <f>(IF(COUNTIF(星期四78节!#REF!,B128)&gt;=2,1,COUNTIF(星期四78节!#REF!,B128))+IF(COUNTIF(星期四78节!#REF!,B128)&gt;=2,1,COUNTIF(星期四78节!#REF!,B128))+IF(COUNTIF(星期四78节!#REF!,B128)&gt;=2,1,COUNTIF(星期四78节!#REF!,B128))+IF(COUNTIF(星期四78节!#REF!,B128)&gt;=2,1,COUNTIF(星期四78节!#REF!,B128)))*2</f>
        <v>#REF!</v>
      </c>
      <c r="H128" s="34" t="e">
        <f>(IF(COUNTIF(星期四78节!#REF!,B128)&gt;=2,1,COUNTIF(星期四78节!#REF!,B128))+IF(COUNTIF(星期四78节!#REF!,B128)&gt;=2,1,COUNTIF(星期四78节!#REF!,B128))+IF(COUNTIF(星期四78节!#REF!,B128)&gt;=2,1,COUNTIF(星期四78节!#REF!,B128))+IF(COUNTIF(星期四78节!#REF!,B128)&gt;=2,1,COUNTIF(星期四78节!#REF!,B128)))*2</f>
        <v>#REF!</v>
      </c>
      <c r="I128" s="34" t="e">
        <f>(IF(COUNTIF(星期四78节!#REF!,B128)&gt;=2,1,COUNTIF(星期四78节!#REF!,B128))+IF(COUNTIF(星期四78节!#REF!,B128)&gt;=2,1,COUNTIF(星期四78节!#REF!,B128))+IF(COUNTIF(星期四78节!#REF!,B128)&gt;=2,1,COUNTIF(星期四78节!#REF!,B128))+IF(COUNTIF(星期四78节!#REF!,B128)&gt;=2,1,COUNTIF(星期四78节!#REF!,B128)))*2</f>
        <v>#REF!</v>
      </c>
      <c r="J128" s="34" t="e">
        <f>(IF(COUNTIF(星期四78节!#REF!,B128)&gt;=2,1,COUNTIF(星期四78节!#REF!,B128))+IF(COUNTIF(星期四78节!#REF!,B128)&gt;=2,1,COUNTIF(星期四78节!#REF!,B128))+IF(COUNTIF(星期四78节!#REF!,B128)&gt;=2,1,COUNTIF(星期四78节!#REF!,B128))+IF(COUNTIF(星期四78节!#REF!,B128)&gt;=2,1,COUNTIF(星期四78节!#REF!,B128)))*2</f>
        <v>#REF!</v>
      </c>
      <c r="K128" s="34" t="e">
        <f>(IF(COUNTIF(星期四78节!#REF!,B128)&gt;=2,1,COUNTIF(星期四78节!#REF!,B128))+IF(COUNTIF(星期四78节!#REF!,B128)&gt;=2,1,COUNTIF(星期四78节!#REF!,B128)))*2+(IF(COUNTIF(星期四78节!#REF!,B128)&gt;=2,1,COUNTIF(星期四78节!#REF!,B128))+IF(COUNTIF(星期四78节!#REF!,B128)&gt;=2,1,COUNTIF(星期四78节!#REF!,B128)))*2</f>
        <v>#REF!</v>
      </c>
      <c r="L128" s="34" t="e">
        <f>(IF(COUNTIF(星期四78节!#REF!,B128)&gt;=2,1,COUNTIF(星期四78节!#REF!,B128))+IF(COUNTIF(星期四78节!#REF!,B128)&gt;=2,1,COUNTIF(星期四78节!#REF!,B128))+IF(COUNTIF(星期四78节!#REF!,B128)&gt;=2,1,COUNTIF(星期四78节!#REF!,B128))+IF(COUNTIF(星期四78节!#REF!,B128)&gt;=2,1,COUNTIF(星期四78节!#REF!,B128)))*2</f>
        <v>#REF!</v>
      </c>
      <c r="M128" s="34" t="e">
        <f>(IF(COUNTIF(星期四78节!#REF!,B128)&gt;=2,1,COUNTIF(星期四78节!#REF!,B128))+IF(COUNTIF(星期四78节!#REF!,B128)&gt;=2,1,COUNTIF(星期四78节!#REF!,B128))+IF(COUNTIF(星期四78节!#REF!,B128)&gt;=2,1,COUNTIF(星期四78节!#REF!,B128))+IF(COUNTIF(星期四78节!#REF!,B128)&gt;=2,1,COUNTIF(星期四78节!#REF!,B128)))*2</f>
        <v>#REF!</v>
      </c>
      <c r="N128" s="34" t="e">
        <f t="shared" si="5"/>
        <v>#REF!</v>
      </c>
    </row>
    <row r="129" ht="20.1" customHeight="1" spans="1:14">
      <c r="A129" s="31">
        <v>150</v>
      </c>
      <c r="B129" s="35" t="s">
        <v>896</v>
      </c>
      <c r="C129" s="33" t="str">
        <f>VLOOKUP(B129,教师基础数据!$B$2:$G4585,3,FALSE)</f>
        <v>人文系</v>
      </c>
      <c r="D129" s="33" t="str">
        <f>VLOOKUP(B129,教师基础数据!$B$2:$G614,4,FALSE)</f>
        <v>专职</v>
      </c>
      <c r="E129" s="33" t="str">
        <f>VLOOKUP(B129,教师基础数据!$B$2:$G4647,5,FALSE)</f>
        <v>人文教研室</v>
      </c>
      <c r="F129" s="31">
        <f t="shared" si="3"/>
        <v>7</v>
      </c>
      <c r="G129" s="34" t="e">
        <f>(IF(COUNTIF(星期四78节!#REF!,B129)&gt;=2,1,COUNTIF(星期四78节!#REF!,B129))+IF(COUNTIF(星期四78节!#REF!,B129)&gt;=2,1,COUNTIF(星期四78节!#REF!,B129))+IF(COUNTIF(星期四78节!#REF!,B129)&gt;=2,1,COUNTIF(星期四78节!#REF!,B129))+IF(COUNTIF(星期四78节!#REF!,B129)&gt;=2,1,COUNTIF(星期四78节!#REF!,B129)))*2</f>
        <v>#REF!</v>
      </c>
      <c r="H129" s="34" t="e">
        <f>(IF(COUNTIF(星期四78节!#REF!,B129)&gt;=2,1,COUNTIF(星期四78节!#REF!,B129))+IF(COUNTIF(星期四78节!#REF!,B129)&gt;=2,1,COUNTIF(星期四78节!#REF!,B129))+IF(COUNTIF(星期四78节!#REF!,B129)&gt;=2,1,COUNTIF(星期四78节!#REF!,B129))+IF(COUNTIF(星期四78节!#REF!,B129)&gt;=2,1,COUNTIF(星期四78节!#REF!,B129)))*2</f>
        <v>#REF!</v>
      </c>
      <c r="I129" s="34" t="e">
        <f>(IF(COUNTIF(星期四78节!#REF!,B129)&gt;=2,1,COUNTIF(星期四78节!#REF!,B129))+IF(COUNTIF(星期四78节!#REF!,B129)&gt;=2,1,COUNTIF(星期四78节!#REF!,B129))+IF(COUNTIF(星期四78节!#REF!,B129)&gt;=2,1,COUNTIF(星期四78节!#REF!,B129))+IF(COUNTIF(星期四78节!#REF!,B129)&gt;=2,1,COUNTIF(星期四78节!#REF!,B129)))*2</f>
        <v>#REF!</v>
      </c>
      <c r="J129" s="34" t="e">
        <f>(IF(COUNTIF(星期四78节!#REF!,B129)&gt;=2,1,COUNTIF(星期四78节!#REF!,B129))+IF(COUNTIF(星期四78节!#REF!,B129)&gt;=2,1,COUNTIF(星期四78节!#REF!,B129))+IF(COUNTIF(星期四78节!#REF!,B129)&gt;=2,1,COUNTIF(星期四78节!#REF!,B129))+IF(COUNTIF(星期四78节!#REF!,B129)&gt;=2,1,COUNTIF(星期四78节!#REF!,B129)))*2</f>
        <v>#REF!</v>
      </c>
      <c r="K129" s="34" t="e">
        <f>(IF(COUNTIF(星期四78节!#REF!,B129)&gt;=2,1,COUNTIF(星期四78节!#REF!,B129))+IF(COUNTIF(星期四78节!#REF!,B129)&gt;=2,1,COUNTIF(星期四78节!#REF!,B129)))*2+(IF(COUNTIF(星期四78节!#REF!,B129)&gt;=2,1,COUNTIF(星期四78节!#REF!,B129))+IF(COUNTIF(星期四78节!#REF!,B129)&gt;=2,1,COUNTIF(星期四78节!#REF!,B129)))*2</f>
        <v>#REF!</v>
      </c>
      <c r="L129" s="34" t="e">
        <f>(IF(COUNTIF(星期四78节!#REF!,B129)&gt;=2,1,COUNTIF(星期四78节!#REF!,B129))+IF(COUNTIF(星期四78节!#REF!,B129)&gt;=2,1,COUNTIF(星期四78节!#REF!,B129))+IF(COUNTIF(星期四78节!#REF!,B129)&gt;=2,1,COUNTIF(星期四78节!#REF!,B129))+IF(COUNTIF(星期四78节!#REF!,B129)&gt;=2,1,COUNTIF(星期四78节!#REF!,B129)))*2</f>
        <v>#REF!</v>
      </c>
      <c r="M129" s="34" t="e">
        <f>(IF(COUNTIF(星期四78节!#REF!,B129)&gt;=2,1,COUNTIF(星期四78节!#REF!,B129))+IF(COUNTIF(星期四78节!#REF!,B129)&gt;=2,1,COUNTIF(星期四78节!#REF!,B129))+IF(COUNTIF(星期四78节!#REF!,B129)&gt;=2,1,COUNTIF(星期四78节!#REF!,B129))+IF(COUNTIF(星期四78节!#REF!,B129)&gt;=2,1,COUNTIF(星期四78节!#REF!,B129)))*2</f>
        <v>#REF!</v>
      </c>
      <c r="N129" s="34" t="e">
        <f t="shared" si="5"/>
        <v>#REF!</v>
      </c>
    </row>
    <row r="130" ht="20.1" customHeight="1" spans="1:14">
      <c r="A130" s="31">
        <v>151</v>
      </c>
      <c r="B130" s="32" t="s">
        <v>897</v>
      </c>
      <c r="C130" s="33" t="str">
        <f>VLOOKUP(B130,教师基础数据!$B$2:$G4552,3,FALSE)</f>
        <v>人文系</v>
      </c>
      <c r="D130" s="33" t="str">
        <f>VLOOKUP(B130,教师基础数据!$B$2:$G607,4,FALSE)</f>
        <v>专职</v>
      </c>
      <c r="E130" s="33" t="str">
        <f>VLOOKUP(B130,教师基础数据!$B$2:$G4640,5,FALSE)</f>
        <v>数学教研室</v>
      </c>
      <c r="F130" s="31">
        <f t="shared" si="3"/>
        <v>7</v>
      </c>
      <c r="G130" s="34" t="e">
        <f>(IF(COUNTIF(星期四78节!#REF!,B130)&gt;=2,1,COUNTIF(星期四78节!#REF!,B130))+IF(COUNTIF(星期四78节!#REF!,B130)&gt;=2,1,COUNTIF(星期四78节!#REF!,B130))+IF(COUNTIF(星期四78节!#REF!,B130)&gt;=2,1,COUNTIF(星期四78节!#REF!,B130))+IF(COUNTIF(星期四78节!#REF!,B130)&gt;=2,1,COUNTIF(星期四78节!#REF!,B130)))*2</f>
        <v>#REF!</v>
      </c>
      <c r="H130" s="34" t="e">
        <f>(IF(COUNTIF(星期四78节!#REF!,B130)&gt;=2,1,COUNTIF(星期四78节!#REF!,B130))+IF(COUNTIF(星期四78节!#REF!,B130)&gt;=2,1,COUNTIF(星期四78节!#REF!,B130))+IF(COUNTIF(星期四78节!#REF!,B130)&gt;=2,1,COUNTIF(星期四78节!#REF!,B130))+IF(COUNTIF(星期四78节!#REF!,B130)&gt;=2,1,COUNTIF(星期四78节!#REF!,B130)))*2</f>
        <v>#REF!</v>
      </c>
      <c r="I130" s="34" t="e">
        <f>(IF(COUNTIF(星期四78节!#REF!,B130)&gt;=2,1,COUNTIF(星期四78节!#REF!,B130))+IF(COUNTIF(星期四78节!#REF!,B130)&gt;=2,1,COUNTIF(星期四78节!#REF!,B130))+IF(COUNTIF(星期四78节!#REF!,B130)&gt;=2,1,COUNTIF(星期四78节!#REF!,B130))+IF(COUNTIF(星期四78节!#REF!,B130)&gt;=2,1,COUNTIF(星期四78节!#REF!,B130)))*2</f>
        <v>#REF!</v>
      </c>
      <c r="J130" s="34" t="e">
        <f>(IF(COUNTIF(星期四78节!#REF!,B130)&gt;=2,1,COUNTIF(星期四78节!#REF!,B130))+IF(COUNTIF(星期四78节!#REF!,B130)&gt;=2,1,COUNTIF(星期四78节!#REF!,B130))+IF(COUNTIF(星期四78节!#REF!,B130)&gt;=2,1,COUNTIF(星期四78节!#REF!,B130))+IF(COUNTIF(星期四78节!#REF!,B130)&gt;=2,1,COUNTIF(星期四78节!#REF!,B130)))*2</f>
        <v>#REF!</v>
      </c>
      <c r="K130" s="34" t="e">
        <f>(IF(COUNTIF(星期四78节!#REF!,B130)&gt;=2,1,COUNTIF(星期四78节!#REF!,B130))+IF(COUNTIF(星期四78节!#REF!,B130)&gt;=2,1,COUNTIF(星期四78节!#REF!,B130)))*2+(IF(COUNTIF(星期四78节!#REF!,B130)&gt;=2,1,COUNTIF(星期四78节!#REF!,B130))+IF(COUNTIF(星期四78节!#REF!,B130)&gt;=2,1,COUNTIF(星期四78节!#REF!,B130)))*2</f>
        <v>#REF!</v>
      </c>
      <c r="L130" s="34" t="e">
        <f>(IF(COUNTIF(星期四78节!#REF!,B130)&gt;=2,1,COUNTIF(星期四78节!#REF!,B130))+IF(COUNTIF(星期四78节!#REF!,B130)&gt;=2,1,COUNTIF(星期四78节!#REF!,B130))+IF(COUNTIF(星期四78节!#REF!,B130)&gt;=2,1,COUNTIF(星期四78节!#REF!,B130))+IF(COUNTIF(星期四78节!#REF!,B130)&gt;=2,1,COUNTIF(星期四78节!#REF!,B130)))*2</f>
        <v>#REF!</v>
      </c>
      <c r="M130" s="34" t="e">
        <f>(IF(COUNTIF(星期四78节!#REF!,B130)&gt;=2,1,COUNTIF(星期四78节!#REF!,B130))+IF(COUNTIF(星期四78节!#REF!,B130)&gt;=2,1,COUNTIF(星期四78节!#REF!,B130))+IF(COUNTIF(星期四78节!#REF!,B130)&gt;=2,1,COUNTIF(星期四78节!#REF!,B130))+IF(COUNTIF(星期四78节!#REF!,B130)&gt;=2,1,COUNTIF(星期四78节!#REF!,B130)))*2</f>
        <v>#REF!</v>
      </c>
      <c r="N130" s="34" t="e">
        <f t="shared" si="5"/>
        <v>#REF!</v>
      </c>
    </row>
    <row r="131" ht="20.1" customHeight="1" spans="1:15">
      <c r="A131" s="31">
        <v>152</v>
      </c>
      <c r="B131" s="35" t="s">
        <v>898</v>
      </c>
      <c r="C131" s="33" t="str">
        <f>VLOOKUP(B131,教师基础数据!$B$2:$G4458,3,FALSE)</f>
        <v>人文系</v>
      </c>
      <c r="D131" s="33" t="str">
        <f>VLOOKUP(B131,教师基础数据!$B$2:$G461,4,FALSE)</f>
        <v>专职</v>
      </c>
      <c r="E131" s="33" t="str">
        <f>VLOOKUP(B131,教师基础数据!$B$2:$G4494,5,FALSE)</f>
        <v>数学教研室</v>
      </c>
      <c r="F131" s="31">
        <f t="shared" si="3"/>
        <v>7</v>
      </c>
      <c r="G131" s="34" t="e">
        <f>(IF(COUNTIF(星期四78节!#REF!,B131)&gt;=2,1,COUNTIF(星期四78节!#REF!,B131))+IF(COUNTIF(星期四78节!#REF!,B131)&gt;=2,1,COUNTIF(星期四78节!#REF!,B131))+IF(COUNTIF(星期四78节!#REF!,B131)&gt;=2,1,COUNTIF(星期四78节!#REF!,B131))+IF(COUNTIF(星期四78节!#REF!,B131)&gt;=2,1,COUNTIF(星期四78节!#REF!,B131)))*2</f>
        <v>#REF!</v>
      </c>
      <c r="H131" s="34" t="e">
        <f>(IF(COUNTIF(星期四78节!#REF!,B131)&gt;=2,1,COUNTIF(星期四78节!#REF!,B131))+IF(COUNTIF(星期四78节!#REF!,B131)&gt;=2,1,COUNTIF(星期四78节!#REF!,B131))+IF(COUNTIF(星期四78节!#REF!,B131)&gt;=2,1,COUNTIF(星期四78节!#REF!,B131))+IF(COUNTIF(星期四78节!#REF!,B131)&gt;=2,1,COUNTIF(星期四78节!#REF!,B131)))*2</f>
        <v>#REF!</v>
      </c>
      <c r="I131" s="34" t="e">
        <f>(IF(COUNTIF(星期四78节!#REF!,B131)&gt;=2,1,COUNTIF(星期四78节!#REF!,B131))+IF(COUNTIF(星期四78节!#REF!,B131)&gt;=2,1,COUNTIF(星期四78节!#REF!,B131))+IF(COUNTIF(星期四78节!#REF!,B131)&gt;=2,1,COUNTIF(星期四78节!#REF!,B131))+IF(COUNTIF(星期四78节!#REF!,B131)&gt;=2,1,COUNTIF(星期四78节!#REF!,B131)))*2</f>
        <v>#REF!</v>
      </c>
      <c r="J131" s="34" t="e">
        <f>(IF(COUNTIF(星期四78节!#REF!,B131)&gt;=2,1,COUNTIF(星期四78节!#REF!,B131))+IF(COUNTIF(星期四78节!#REF!,B131)&gt;=2,1,COUNTIF(星期四78节!#REF!,B131))+IF(COUNTIF(星期四78节!#REF!,B131)&gt;=2,1,COUNTIF(星期四78节!#REF!,B131))+IF(COUNTIF(星期四78节!#REF!,B131)&gt;=2,1,COUNTIF(星期四78节!#REF!,B131)))*2</f>
        <v>#REF!</v>
      </c>
      <c r="K131" s="34" t="e">
        <f>(IF(COUNTIF(星期四78节!#REF!,B131)&gt;=2,1,COUNTIF(星期四78节!#REF!,B131))+IF(COUNTIF(星期四78节!#REF!,B131)&gt;=2,1,COUNTIF(星期四78节!#REF!,B131)))*2+(IF(COUNTIF(星期四78节!#REF!,B131)&gt;=2,1,COUNTIF(星期四78节!#REF!,B131))+IF(COUNTIF(星期四78节!#REF!,B131)&gt;=2,1,COUNTIF(星期四78节!#REF!,B131)))*2</f>
        <v>#REF!</v>
      </c>
      <c r="L131" s="34" t="e">
        <f>(IF(COUNTIF(星期四78节!#REF!,B131)&gt;=2,1,COUNTIF(星期四78节!#REF!,B131))+IF(COUNTIF(星期四78节!#REF!,B131)&gt;=2,1,COUNTIF(星期四78节!#REF!,B131))+IF(COUNTIF(星期四78节!#REF!,B131)&gt;=2,1,COUNTIF(星期四78节!#REF!,B131))+IF(COUNTIF(星期四78节!#REF!,B131)&gt;=2,1,COUNTIF(星期四78节!#REF!,B131)))*2</f>
        <v>#REF!</v>
      </c>
      <c r="M131" s="34" t="e">
        <f>(IF(COUNTIF(星期四78节!#REF!,B131)&gt;=2,1,COUNTIF(星期四78节!#REF!,B131))+IF(COUNTIF(星期四78节!#REF!,B131)&gt;=2,1,COUNTIF(星期四78节!#REF!,B131))+IF(COUNTIF(星期四78节!#REF!,B131)&gt;=2,1,COUNTIF(星期四78节!#REF!,B131))+IF(COUNTIF(星期四78节!#REF!,B131)&gt;=2,1,COUNTIF(星期四78节!#REF!,B131)))*2</f>
        <v>#REF!</v>
      </c>
      <c r="N131" s="34" t="e">
        <f t="shared" si="5"/>
        <v>#REF!</v>
      </c>
      <c r="O131" s="40" t="s">
        <v>838</v>
      </c>
    </row>
    <row r="132" ht="20.1" customHeight="1" spans="1:14">
      <c r="A132" s="31">
        <v>153</v>
      </c>
      <c r="B132" s="32" t="s">
        <v>899</v>
      </c>
      <c r="C132" s="33" t="str">
        <f>VLOOKUP(B132,教师基础数据!$B$2:$G4652,3,FALSE)</f>
        <v>人文系</v>
      </c>
      <c r="D132" s="33" t="str">
        <f>VLOOKUP(B132,教师基础数据!$B$2:$G627,4,FALSE)</f>
        <v>专职</v>
      </c>
      <c r="E132" s="33" t="str">
        <f>VLOOKUP(B132,教师基础数据!$B$2:$G4660,5,FALSE)</f>
        <v>数学教研室</v>
      </c>
      <c r="F132" s="31">
        <f t="shared" ref="F132:F195" si="6">COUNTIF(G132:M132,"&lt;&gt;0")</f>
        <v>7</v>
      </c>
      <c r="G132" s="34" t="e">
        <f>(IF(COUNTIF(星期四78节!#REF!,B132)&gt;=2,1,COUNTIF(星期四78节!#REF!,B132))+IF(COUNTIF(星期四78节!#REF!,B132)&gt;=2,1,COUNTIF(星期四78节!#REF!,B132))+IF(COUNTIF(星期四78节!#REF!,B132)&gt;=2,1,COUNTIF(星期四78节!#REF!,B132))+IF(COUNTIF(星期四78节!#REF!,B132)&gt;=2,1,COUNTIF(星期四78节!#REF!,B132)))*2</f>
        <v>#REF!</v>
      </c>
      <c r="H132" s="34" t="e">
        <f>(IF(COUNTIF(星期四78节!#REF!,B132)&gt;=2,1,COUNTIF(星期四78节!#REF!,B132))+IF(COUNTIF(星期四78节!#REF!,B132)&gt;=2,1,COUNTIF(星期四78节!#REF!,B132))+IF(COUNTIF(星期四78节!#REF!,B132)&gt;=2,1,COUNTIF(星期四78节!#REF!,B132))+IF(COUNTIF(星期四78节!#REF!,B132)&gt;=2,1,COUNTIF(星期四78节!#REF!,B132)))*2</f>
        <v>#REF!</v>
      </c>
      <c r="I132" s="34" t="e">
        <f>(IF(COUNTIF(星期四78节!#REF!,B132)&gt;=2,1,COUNTIF(星期四78节!#REF!,B132))+IF(COUNTIF(星期四78节!#REF!,B132)&gt;=2,1,COUNTIF(星期四78节!#REF!,B132))+IF(COUNTIF(星期四78节!#REF!,B132)&gt;=2,1,COUNTIF(星期四78节!#REF!,B132))+IF(COUNTIF(星期四78节!#REF!,B132)&gt;=2,1,COUNTIF(星期四78节!#REF!,B132)))*2</f>
        <v>#REF!</v>
      </c>
      <c r="J132" s="34" t="e">
        <f>(IF(COUNTIF(星期四78节!#REF!,B132)&gt;=2,1,COUNTIF(星期四78节!#REF!,B132))+IF(COUNTIF(星期四78节!#REF!,B132)&gt;=2,1,COUNTIF(星期四78节!#REF!,B132))+IF(COUNTIF(星期四78节!#REF!,B132)&gt;=2,1,COUNTIF(星期四78节!#REF!,B132))+IF(COUNTIF(星期四78节!#REF!,B132)&gt;=2,1,COUNTIF(星期四78节!#REF!,B132)))*2</f>
        <v>#REF!</v>
      </c>
      <c r="K132" s="34" t="e">
        <f>(IF(COUNTIF(星期四78节!#REF!,B132)&gt;=2,1,COUNTIF(星期四78节!#REF!,B132))+IF(COUNTIF(星期四78节!#REF!,B132)&gt;=2,1,COUNTIF(星期四78节!#REF!,B132)))*2+(IF(COUNTIF(星期四78节!#REF!,B132)&gt;=2,1,COUNTIF(星期四78节!#REF!,B132))+IF(COUNTIF(星期四78节!#REF!,B132)&gt;=2,1,COUNTIF(星期四78节!#REF!,B132)))*2</f>
        <v>#REF!</v>
      </c>
      <c r="L132" s="34" t="e">
        <f>(IF(COUNTIF(星期四78节!#REF!,B132)&gt;=2,1,COUNTIF(星期四78节!#REF!,B132))+IF(COUNTIF(星期四78节!#REF!,B132)&gt;=2,1,COUNTIF(星期四78节!#REF!,B132))+IF(COUNTIF(星期四78节!#REF!,B132)&gt;=2,1,COUNTIF(星期四78节!#REF!,B132))+IF(COUNTIF(星期四78节!#REF!,B132)&gt;=2,1,COUNTIF(星期四78节!#REF!,B132)))*2</f>
        <v>#REF!</v>
      </c>
      <c r="M132" s="34" t="e">
        <f>(IF(COUNTIF(星期四78节!#REF!,B132)&gt;=2,1,COUNTIF(星期四78节!#REF!,B132))+IF(COUNTIF(星期四78节!#REF!,B132)&gt;=2,1,COUNTIF(星期四78节!#REF!,B132))+IF(COUNTIF(星期四78节!#REF!,B132)&gt;=2,1,COUNTIF(星期四78节!#REF!,B132))+IF(COUNTIF(星期四78节!#REF!,B132)&gt;=2,1,COUNTIF(星期四78节!#REF!,B132)))*2</f>
        <v>#REF!</v>
      </c>
      <c r="N132" s="34" t="e">
        <f t="shared" si="5"/>
        <v>#REF!</v>
      </c>
    </row>
    <row r="133" ht="20.1" customHeight="1" spans="1:14">
      <c r="A133" s="31">
        <v>154</v>
      </c>
      <c r="B133" s="35" t="s">
        <v>900</v>
      </c>
      <c r="C133" s="33" t="str">
        <f>VLOOKUP(B133,教师基础数据!$B$2:$G4778,3,FALSE)</f>
        <v>人文系</v>
      </c>
      <c r="D133" s="33" t="str">
        <f>VLOOKUP(B133,教师基础数据!$B$2:$G522,4,FALSE)</f>
        <v>专职</v>
      </c>
      <c r="E133" s="33" t="str">
        <f>VLOOKUP(B133,教师基础数据!$B$2:$G4555,5,FALSE)</f>
        <v>数学教研室</v>
      </c>
      <c r="F133" s="31">
        <f t="shared" si="6"/>
        <v>7</v>
      </c>
      <c r="G133" s="34" t="e">
        <f>(IF(COUNTIF(星期四78节!#REF!,B133)&gt;=2,1,COUNTIF(星期四78节!#REF!,B133))+IF(COUNTIF(星期四78节!#REF!,B133)&gt;=2,1,COUNTIF(星期四78节!#REF!,B133))+IF(COUNTIF(星期四78节!#REF!,B133)&gt;=2,1,COUNTIF(星期四78节!#REF!,B133))+IF(COUNTIF(星期四78节!#REF!,B133)&gt;=2,1,COUNTIF(星期四78节!#REF!,B133)))*2</f>
        <v>#REF!</v>
      </c>
      <c r="H133" s="34" t="e">
        <f>(IF(COUNTIF(星期四78节!#REF!,B133)&gt;=2,1,COUNTIF(星期四78节!#REF!,B133))+IF(COUNTIF(星期四78节!#REF!,B133)&gt;=2,1,COUNTIF(星期四78节!#REF!,B133))+IF(COUNTIF(星期四78节!#REF!,B133)&gt;=2,1,COUNTIF(星期四78节!#REF!,B133))+IF(COUNTIF(星期四78节!#REF!,B133)&gt;=2,1,COUNTIF(星期四78节!#REF!,B133)))*2</f>
        <v>#REF!</v>
      </c>
      <c r="I133" s="34" t="e">
        <f>(IF(COUNTIF(星期四78节!#REF!,B133)&gt;=2,1,COUNTIF(星期四78节!#REF!,B133))+IF(COUNTIF(星期四78节!#REF!,B133)&gt;=2,1,COUNTIF(星期四78节!#REF!,B133))+IF(COUNTIF(星期四78节!#REF!,B133)&gt;=2,1,COUNTIF(星期四78节!#REF!,B133))+IF(COUNTIF(星期四78节!#REF!,B133)&gt;=2,1,COUNTIF(星期四78节!#REF!,B133)))*2</f>
        <v>#REF!</v>
      </c>
      <c r="J133" s="34" t="e">
        <f>(IF(COUNTIF(星期四78节!#REF!,B133)&gt;=2,1,COUNTIF(星期四78节!#REF!,B133))+IF(COUNTIF(星期四78节!#REF!,B133)&gt;=2,1,COUNTIF(星期四78节!#REF!,B133))+IF(COUNTIF(星期四78节!#REF!,B133)&gt;=2,1,COUNTIF(星期四78节!#REF!,B133))+IF(COUNTIF(星期四78节!#REF!,B133)&gt;=2,1,COUNTIF(星期四78节!#REF!,B133)))*2</f>
        <v>#REF!</v>
      </c>
      <c r="K133" s="34" t="e">
        <f>(IF(COUNTIF(星期四78节!#REF!,B133)&gt;=2,1,COUNTIF(星期四78节!#REF!,B133))+IF(COUNTIF(星期四78节!#REF!,B133)&gt;=2,1,COUNTIF(星期四78节!#REF!,B133)))*2+(IF(COUNTIF(星期四78节!#REF!,B133)&gt;=2,1,COUNTIF(星期四78节!#REF!,B133))+IF(COUNTIF(星期四78节!#REF!,B133)&gt;=2,1,COUNTIF(星期四78节!#REF!,B133)))*2</f>
        <v>#REF!</v>
      </c>
      <c r="L133" s="34" t="e">
        <f>(IF(COUNTIF(星期四78节!#REF!,B133)&gt;=2,1,COUNTIF(星期四78节!#REF!,B133))+IF(COUNTIF(星期四78节!#REF!,B133)&gt;=2,1,COUNTIF(星期四78节!#REF!,B133))+IF(COUNTIF(星期四78节!#REF!,B133)&gt;=2,1,COUNTIF(星期四78节!#REF!,B133))+IF(COUNTIF(星期四78节!#REF!,B133)&gt;=2,1,COUNTIF(星期四78节!#REF!,B133)))*2</f>
        <v>#REF!</v>
      </c>
      <c r="M133" s="34" t="e">
        <f>(IF(COUNTIF(星期四78节!#REF!,B133)&gt;=2,1,COUNTIF(星期四78节!#REF!,B133))+IF(COUNTIF(星期四78节!#REF!,B133)&gt;=2,1,COUNTIF(星期四78节!#REF!,B133))+IF(COUNTIF(星期四78节!#REF!,B133)&gt;=2,1,COUNTIF(星期四78节!#REF!,B133))+IF(COUNTIF(星期四78节!#REF!,B133)&gt;=2,1,COUNTIF(星期四78节!#REF!,B133)))*2</f>
        <v>#REF!</v>
      </c>
      <c r="N133" s="34" t="e">
        <f t="shared" si="5"/>
        <v>#REF!</v>
      </c>
    </row>
    <row r="134" ht="20.1" customHeight="1" spans="1:14">
      <c r="A134" s="31">
        <v>155</v>
      </c>
      <c r="B134" s="32" t="s">
        <v>901</v>
      </c>
      <c r="C134" s="33" t="str">
        <f>VLOOKUP(B134,教师基础数据!$B$2:$G4451,3,FALSE)</f>
        <v>人文系</v>
      </c>
      <c r="D134" s="33" t="str">
        <f>VLOOKUP(B134,教师基础数据!$B$2:$G583,4,FALSE)</f>
        <v>兼职</v>
      </c>
      <c r="E134" s="33" t="str">
        <f>VLOOKUP(B134,教师基础数据!$B$2:$G4616,5,FALSE)</f>
        <v>体育教研室</v>
      </c>
      <c r="F134" s="31">
        <f t="shared" si="6"/>
        <v>7</v>
      </c>
      <c r="G134" s="34" t="e">
        <f>(IF(COUNTIF(星期四78节!#REF!,B134)&gt;=2,1,COUNTIF(星期四78节!#REF!,B134))+IF(COUNTIF(星期四78节!#REF!,B134)&gt;=2,1,COUNTIF(星期四78节!#REF!,B134))+IF(COUNTIF(星期四78节!#REF!,B134)&gt;=2,1,COUNTIF(星期四78节!#REF!,B134))+IF(COUNTIF(星期四78节!#REF!,B134)&gt;=2,1,COUNTIF(星期四78节!#REF!,B134)))*2</f>
        <v>#REF!</v>
      </c>
      <c r="H134" s="34" t="e">
        <f>(IF(COUNTIF(星期四78节!#REF!,B134)&gt;=2,1,COUNTIF(星期四78节!#REF!,B134))+IF(COUNTIF(星期四78节!#REF!,B134)&gt;=2,1,COUNTIF(星期四78节!#REF!,B134))+IF(COUNTIF(星期四78节!#REF!,B134)&gt;=2,1,COUNTIF(星期四78节!#REF!,B134))+IF(COUNTIF(星期四78节!#REF!,B134)&gt;=2,1,COUNTIF(星期四78节!#REF!,B134)))*2</f>
        <v>#REF!</v>
      </c>
      <c r="I134" s="34" t="e">
        <f>(IF(COUNTIF(星期四78节!#REF!,B134)&gt;=2,1,COUNTIF(星期四78节!#REF!,B134))+IF(COUNTIF(星期四78节!#REF!,B134)&gt;=2,1,COUNTIF(星期四78节!#REF!,B134))+IF(COUNTIF(星期四78节!#REF!,B134)&gt;=2,1,COUNTIF(星期四78节!#REF!,B134))+IF(COUNTIF(星期四78节!#REF!,B134)&gt;=2,1,COUNTIF(星期四78节!#REF!,B134)))*2</f>
        <v>#REF!</v>
      </c>
      <c r="J134" s="34" t="e">
        <f>(IF(COUNTIF(星期四78节!#REF!,B134)&gt;=2,1,COUNTIF(星期四78节!#REF!,B134))+IF(COUNTIF(星期四78节!#REF!,B134)&gt;=2,1,COUNTIF(星期四78节!#REF!,B134))+IF(COUNTIF(星期四78节!#REF!,B134)&gt;=2,1,COUNTIF(星期四78节!#REF!,B134))+IF(COUNTIF(星期四78节!#REF!,B134)&gt;=2,1,COUNTIF(星期四78节!#REF!,B134)))*2</f>
        <v>#REF!</v>
      </c>
      <c r="K134" s="34" t="e">
        <f>(IF(COUNTIF(星期四78节!#REF!,B134)&gt;=2,1,COUNTIF(星期四78节!#REF!,B134))+IF(COUNTIF(星期四78节!#REF!,B134)&gt;=2,1,COUNTIF(星期四78节!#REF!,B134)))*2+(IF(COUNTIF(星期四78节!#REF!,B134)&gt;=2,1,COUNTIF(星期四78节!#REF!,B134))+IF(COUNTIF(星期四78节!#REF!,B134)&gt;=2,1,COUNTIF(星期四78节!#REF!,B134)))*2</f>
        <v>#REF!</v>
      </c>
      <c r="L134" s="34" t="e">
        <f>(IF(COUNTIF(星期四78节!#REF!,B134)&gt;=2,1,COUNTIF(星期四78节!#REF!,B134))+IF(COUNTIF(星期四78节!#REF!,B134)&gt;=2,1,COUNTIF(星期四78节!#REF!,B134))+IF(COUNTIF(星期四78节!#REF!,B134)&gt;=2,1,COUNTIF(星期四78节!#REF!,B134))+IF(COUNTIF(星期四78节!#REF!,B134)&gt;=2,1,COUNTIF(星期四78节!#REF!,B134)))*2</f>
        <v>#REF!</v>
      </c>
      <c r="M134" s="34" t="e">
        <f>(IF(COUNTIF(星期四78节!#REF!,B134)&gt;=2,1,COUNTIF(星期四78节!#REF!,B134))+IF(COUNTIF(星期四78节!#REF!,B134)&gt;=2,1,COUNTIF(星期四78节!#REF!,B134))+IF(COUNTIF(星期四78节!#REF!,B134)&gt;=2,1,COUNTIF(星期四78节!#REF!,B134))+IF(COUNTIF(星期四78节!#REF!,B134)&gt;=2,1,COUNTIF(星期四78节!#REF!,B134)))*2</f>
        <v>#REF!</v>
      </c>
      <c r="N134" s="34" t="e">
        <f t="shared" si="5"/>
        <v>#REF!</v>
      </c>
    </row>
    <row r="135" ht="20.1" customHeight="1" spans="1:14">
      <c r="A135" s="31">
        <v>156</v>
      </c>
      <c r="B135" s="32" t="s">
        <v>902</v>
      </c>
      <c r="C135" s="33" t="str">
        <f>VLOOKUP(B135,教师基础数据!$B$2:$G4754,3,FALSE)</f>
        <v>人文系</v>
      </c>
      <c r="D135" s="33" t="str">
        <f>VLOOKUP(B135,教师基础数据!$B$2:$G688,4,FALSE)</f>
        <v>兼职</v>
      </c>
      <c r="E135" s="33" t="str">
        <f>VLOOKUP(B135,教师基础数据!$B$2:$G4721,5,FALSE)</f>
        <v>体育教研室</v>
      </c>
      <c r="F135" s="31">
        <f t="shared" si="6"/>
        <v>7</v>
      </c>
      <c r="G135" s="34" t="e">
        <f>(IF(COUNTIF(星期四78节!#REF!,B135)&gt;=2,1,COUNTIF(星期四78节!#REF!,B135))+IF(COUNTIF(星期四78节!#REF!,B135)&gt;=2,1,COUNTIF(星期四78节!#REF!,B135))+IF(COUNTIF(星期四78节!#REF!,B135)&gt;=2,1,COUNTIF(星期四78节!#REF!,B135))+IF(COUNTIF(星期四78节!#REF!,B135)&gt;=2,1,COUNTIF(星期四78节!#REF!,B135)))*2</f>
        <v>#REF!</v>
      </c>
      <c r="H135" s="34" t="e">
        <f>(IF(COUNTIF(星期四78节!#REF!,B135)&gt;=2,1,COUNTIF(星期四78节!#REF!,B135))+IF(COUNTIF(星期四78节!#REF!,B135)&gt;=2,1,COUNTIF(星期四78节!#REF!,B135))+IF(COUNTIF(星期四78节!#REF!,B135)&gt;=2,1,COUNTIF(星期四78节!#REF!,B135))+IF(COUNTIF(星期四78节!#REF!,B135)&gt;=2,1,COUNTIF(星期四78节!#REF!,B135)))*2</f>
        <v>#REF!</v>
      </c>
      <c r="I135" s="34" t="e">
        <f>(IF(COUNTIF(星期四78节!#REF!,B135)&gt;=2,1,COUNTIF(星期四78节!#REF!,B135))+IF(COUNTIF(星期四78节!#REF!,B135)&gt;=2,1,COUNTIF(星期四78节!#REF!,B135))+IF(COUNTIF(星期四78节!#REF!,B135)&gt;=2,1,COUNTIF(星期四78节!#REF!,B135))+IF(COUNTIF(星期四78节!#REF!,B135)&gt;=2,1,COUNTIF(星期四78节!#REF!,B135)))*2</f>
        <v>#REF!</v>
      </c>
      <c r="J135" s="34" t="e">
        <f>(IF(COUNTIF(星期四78节!#REF!,B135)&gt;=2,1,COUNTIF(星期四78节!#REF!,B135))+IF(COUNTIF(星期四78节!#REF!,B135)&gt;=2,1,COUNTIF(星期四78节!#REF!,B135))+IF(COUNTIF(星期四78节!#REF!,B135)&gt;=2,1,COUNTIF(星期四78节!#REF!,B135))+IF(COUNTIF(星期四78节!#REF!,B135)&gt;=2,1,COUNTIF(星期四78节!#REF!,B135)))*2</f>
        <v>#REF!</v>
      </c>
      <c r="K135" s="34" t="e">
        <f>(IF(COUNTIF(星期四78节!#REF!,B135)&gt;=2,1,COUNTIF(星期四78节!#REF!,B135))+IF(COUNTIF(星期四78节!#REF!,B135)&gt;=2,1,COUNTIF(星期四78节!#REF!,B135)))*2+(IF(COUNTIF(星期四78节!#REF!,B135)&gt;=2,1,COUNTIF(星期四78节!#REF!,B135))+IF(COUNTIF(星期四78节!#REF!,B135)&gt;=2,1,COUNTIF(星期四78节!#REF!,B135)))*2</f>
        <v>#REF!</v>
      </c>
      <c r="L135" s="34" t="e">
        <f>(IF(COUNTIF(星期四78节!#REF!,B135)&gt;=2,1,COUNTIF(星期四78节!#REF!,B135))+IF(COUNTIF(星期四78节!#REF!,B135)&gt;=2,1,COUNTIF(星期四78节!#REF!,B135))+IF(COUNTIF(星期四78节!#REF!,B135)&gt;=2,1,COUNTIF(星期四78节!#REF!,B135))+IF(COUNTIF(星期四78节!#REF!,B135)&gt;=2,1,COUNTIF(星期四78节!#REF!,B135)))*2</f>
        <v>#REF!</v>
      </c>
      <c r="M135" s="34" t="e">
        <f>(IF(COUNTIF(星期四78节!#REF!,B135)&gt;=2,1,COUNTIF(星期四78节!#REF!,B135))+IF(COUNTIF(星期四78节!#REF!,B135)&gt;=2,1,COUNTIF(星期四78节!#REF!,B135))+IF(COUNTIF(星期四78节!#REF!,B135)&gt;=2,1,COUNTIF(星期四78节!#REF!,B135))+IF(COUNTIF(星期四78节!#REF!,B135)&gt;=2,1,COUNTIF(星期四78节!#REF!,B135)))*2</f>
        <v>#REF!</v>
      </c>
      <c r="N135" s="34" t="e">
        <f t="shared" si="5"/>
        <v>#REF!</v>
      </c>
    </row>
    <row r="136" ht="20.1" customHeight="1" spans="1:14">
      <c r="A136" s="31">
        <v>157</v>
      </c>
      <c r="B136" s="32" t="s">
        <v>903</v>
      </c>
      <c r="C136" s="33" t="str">
        <f>VLOOKUP(B136,教师基础数据!$B$2:$G4707,3,FALSE)</f>
        <v>人文系</v>
      </c>
      <c r="D136" s="33" t="str">
        <f>VLOOKUP(B136,教师基础数据!$B$2:$G706,4,FALSE)</f>
        <v>兼职</v>
      </c>
      <c r="E136" s="33" t="str">
        <f>VLOOKUP(B136,教师基础数据!$B$2:$G4740,5,FALSE)</f>
        <v>体育教研室</v>
      </c>
      <c r="F136" s="31">
        <f t="shared" si="6"/>
        <v>7</v>
      </c>
      <c r="G136" s="34" t="e">
        <f>(IF(COUNTIF(星期四78节!#REF!,B136)&gt;=2,1,COUNTIF(星期四78节!#REF!,B136))+IF(COUNTIF(星期四78节!#REF!,B136)&gt;=2,1,COUNTIF(星期四78节!#REF!,B136))+IF(COUNTIF(星期四78节!#REF!,B136)&gt;=2,1,COUNTIF(星期四78节!#REF!,B136))+IF(COUNTIF(星期四78节!#REF!,B136)&gt;=2,1,COUNTIF(星期四78节!#REF!,B136)))*2</f>
        <v>#REF!</v>
      </c>
      <c r="H136" s="34" t="e">
        <f>(IF(COUNTIF(星期四78节!#REF!,B136)&gt;=2,1,COUNTIF(星期四78节!#REF!,B136))+IF(COUNTIF(星期四78节!#REF!,B136)&gt;=2,1,COUNTIF(星期四78节!#REF!,B136))+IF(COUNTIF(星期四78节!#REF!,B136)&gt;=2,1,COUNTIF(星期四78节!#REF!,B136))+IF(COUNTIF(星期四78节!#REF!,B136)&gt;=2,1,COUNTIF(星期四78节!#REF!,B136)))*2</f>
        <v>#REF!</v>
      </c>
      <c r="I136" s="34" t="e">
        <f>(IF(COUNTIF(星期四78节!#REF!,B136)&gt;=2,1,COUNTIF(星期四78节!#REF!,B136))+IF(COUNTIF(星期四78节!#REF!,B136)&gt;=2,1,COUNTIF(星期四78节!#REF!,B136))+IF(COUNTIF(星期四78节!#REF!,B136)&gt;=2,1,COUNTIF(星期四78节!#REF!,B136))+IF(COUNTIF(星期四78节!#REF!,B136)&gt;=2,1,COUNTIF(星期四78节!#REF!,B136)))*2</f>
        <v>#REF!</v>
      </c>
      <c r="J136" s="34" t="e">
        <f>(IF(COUNTIF(星期四78节!#REF!,B136)&gt;=2,1,COUNTIF(星期四78节!#REF!,B136))+IF(COUNTIF(星期四78节!#REF!,B136)&gt;=2,1,COUNTIF(星期四78节!#REF!,B136))+IF(COUNTIF(星期四78节!#REF!,B136)&gt;=2,1,COUNTIF(星期四78节!#REF!,B136))+IF(COUNTIF(星期四78节!#REF!,B136)&gt;=2,1,COUNTIF(星期四78节!#REF!,B136)))*2</f>
        <v>#REF!</v>
      </c>
      <c r="K136" s="34" t="e">
        <f>(IF(COUNTIF(星期四78节!#REF!,B136)&gt;=2,1,COUNTIF(星期四78节!#REF!,B136))+IF(COUNTIF(星期四78节!#REF!,B136)&gt;=2,1,COUNTIF(星期四78节!#REF!,B136)))*2+(IF(COUNTIF(星期四78节!#REF!,B136)&gt;=2,1,COUNTIF(星期四78节!#REF!,B136))+IF(COUNTIF(星期四78节!#REF!,B136)&gt;=2,1,COUNTIF(星期四78节!#REF!,B136)))*2</f>
        <v>#REF!</v>
      </c>
      <c r="L136" s="34" t="e">
        <f>(IF(COUNTIF(星期四78节!#REF!,B136)&gt;=2,1,COUNTIF(星期四78节!#REF!,B136))+IF(COUNTIF(星期四78节!#REF!,B136)&gt;=2,1,COUNTIF(星期四78节!#REF!,B136))+IF(COUNTIF(星期四78节!#REF!,B136)&gt;=2,1,COUNTIF(星期四78节!#REF!,B136))+IF(COUNTIF(星期四78节!#REF!,B136)&gt;=2,1,COUNTIF(星期四78节!#REF!,B136)))*2</f>
        <v>#REF!</v>
      </c>
      <c r="M136" s="34" t="e">
        <f>(IF(COUNTIF(星期四78节!#REF!,B136)&gt;=2,1,COUNTIF(星期四78节!#REF!,B136))+IF(COUNTIF(星期四78节!#REF!,B136)&gt;=2,1,COUNTIF(星期四78节!#REF!,B136))+IF(COUNTIF(星期四78节!#REF!,B136)&gt;=2,1,COUNTIF(星期四78节!#REF!,B136))+IF(COUNTIF(星期四78节!#REF!,B136)&gt;=2,1,COUNTIF(星期四78节!#REF!,B136)))*2</f>
        <v>#REF!</v>
      </c>
      <c r="N136" s="34" t="e">
        <f t="shared" si="5"/>
        <v>#REF!</v>
      </c>
    </row>
    <row r="137" ht="20.1" customHeight="1" spans="1:14">
      <c r="A137" s="31">
        <v>158</v>
      </c>
      <c r="B137" s="32" t="s">
        <v>904</v>
      </c>
      <c r="C137" s="33" t="str">
        <f>VLOOKUP(B137,教师基础数据!$B$2:$G4457,3,FALSE)</f>
        <v>人文系</v>
      </c>
      <c r="D137" s="33" t="str">
        <f>VLOOKUP(B137,教师基础数据!$B$2:$G540,4,FALSE)</f>
        <v>外聘</v>
      </c>
      <c r="E137" s="33" t="str">
        <f>VLOOKUP(B137,教师基础数据!$B$2:$G4573,5,FALSE)</f>
        <v>体育教研室</v>
      </c>
      <c r="F137" s="31">
        <f t="shared" si="6"/>
        <v>7</v>
      </c>
      <c r="G137" s="34" t="e">
        <f>(IF(COUNTIF(星期四78节!#REF!,B137)&gt;=2,1,COUNTIF(星期四78节!#REF!,B137))+IF(COUNTIF(星期四78节!#REF!,B137)&gt;=2,1,COUNTIF(星期四78节!#REF!,B137))+IF(COUNTIF(星期四78节!#REF!,B137)&gt;=2,1,COUNTIF(星期四78节!#REF!,B137))+IF(COUNTIF(星期四78节!#REF!,B137)&gt;=2,1,COUNTIF(星期四78节!#REF!,B137)))*2</f>
        <v>#REF!</v>
      </c>
      <c r="H137" s="34" t="e">
        <f>(IF(COUNTIF(星期四78节!#REF!,B137)&gt;=2,1,COUNTIF(星期四78节!#REF!,B137))+IF(COUNTIF(星期四78节!#REF!,B137)&gt;=2,1,COUNTIF(星期四78节!#REF!,B137))+IF(COUNTIF(星期四78节!#REF!,B137)&gt;=2,1,COUNTIF(星期四78节!#REF!,B137))+IF(COUNTIF(星期四78节!#REF!,B137)&gt;=2,1,COUNTIF(星期四78节!#REF!,B137)))*2</f>
        <v>#REF!</v>
      </c>
      <c r="I137" s="34" t="e">
        <f>(IF(COUNTIF(星期四78节!#REF!,B137)&gt;=2,1,COUNTIF(星期四78节!#REF!,B137))+IF(COUNTIF(星期四78节!#REF!,B137)&gt;=2,1,COUNTIF(星期四78节!#REF!,B137))+IF(COUNTIF(星期四78节!#REF!,B137)&gt;=2,1,COUNTIF(星期四78节!#REF!,B137))+IF(COUNTIF(星期四78节!#REF!,B137)&gt;=2,1,COUNTIF(星期四78节!#REF!,B137)))*2</f>
        <v>#REF!</v>
      </c>
      <c r="J137" s="34" t="e">
        <f>(IF(COUNTIF(星期四78节!#REF!,B137)&gt;=2,1,COUNTIF(星期四78节!#REF!,B137))+IF(COUNTIF(星期四78节!#REF!,B137)&gt;=2,1,COUNTIF(星期四78节!#REF!,B137))+IF(COUNTIF(星期四78节!#REF!,B137)&gt;=2,1,COUNTIF(星期四78节!#REF!,B137))+IF(COUNTIF(星期四78节!#REF!,B137)&gt;=2,1,COUNTIF(星期四78节!#REF!,B137)))*2</f>
        <v>#REF!</v>
      </c>
      <c r="K137" s="34" t="e">
        <f>(IF(COUNTIF(星期四78节!#REF!,B137)&gt;=2,1,COUNTIF(星期四78节!#REF!,B137))+IF(COUNTIF(星期四78节!#REF!,B137)&gt;=2,1,COUNTIF(星期四78节!#REF!,B137)))*2+(IF(COUNTIF(星期四78节!#REF!,B137)&gt;=2,1,COUNTIF(星期四78节!#REF!,B137))+IF(COUNTIF(星期四78节!#REF!,B137)&gt;=2,1,COUNTIF(星期四78节!#REF!,B137)))*2</f>
        <v>#REF!</v>
      </c>
      <c r="L137" s="34" t="e">
        <f>(IF(COUNTIF(星期四78节!#REF!,B137)&gt;=2,1,COUNTIF(星期四78节!#REF!,B137))+IF(COUNTIF(星期四78节!#REF!,B137)&gt;=2,1,COUNTIF(星期四78节!#REF!,B137))+IF(COUNTIF(星期四78节!#REF!,B137)&gt;=2,1,COUNTIF(星期四78节!#REF!,B137))+IF(COUNTIF(星期四78节!#REF!,B137)&gt;=2,1,COUNTIF(星期四78节!#REF!,B137)))*2</f>
        <v>#REF!</v>
      </c>
      <c r="M137" s="34" t="e">
        <f>(IF(COUNTIF(星期四78节!#REF!,B137)&gt;=2,1,COUNTIF(星期四78节!#REF!,B137))+IF(COUNTIF(星期四78节!#REF!,B137)&gt;=2,1,COUNTIF(星期四78节!#REF!,B137))+IF(COUNTIF(星期四78节!#REF!,B137)&gt;=2,1,COUNTIF(星期四78节!#REF!,B137))+IF(COUNTIF(星期四78节!#REF!,B137)&gt;=2,1,COUNTIF(星期四78节!#REF!,B137)))*2</f>
        <v>#REF!</v>
      </c>
      <c r="N137" s="34" t="e">
        <f t="shared" si="5"/>
        <v>#REF!</v>
      </c>
    </row>
    <row r="138" ht="20.1" customHeight="1" spans="1:14">
      <c r="A138" s="31">
        <v>159</v>
      </c>
      <c r="B138" s="32" t="s">
        <v>905</v>
      </c>
      <c r="C138" s="33" t="str">
        <f>VLOOKUP(B138,教师基础数据!$B$2:$G4502,3,FALSE)</f>
        <v>人文系</v>
      </c>
      <c r="D138" s="33" t="str">
        <f>VLOOKUP(B138,教师基础数据!$B$2:$G442,4,FALSE)</f>
        <v>专职</v>
      </c>
      <c r="E138" s="33" t="str">
        <f>VLOOKUP(B138,教师基础数据!$B$2:$G4477,5,FALSE)</f>
        <v>体育教研室</v>
      </c>
      <c r="F138" s="31">
        <f t="shared" si="6"/>
        <v>7</v>
      </c>
      <c r="G138" s="34" t="e">
        <f>(IF(COUNTIF(星期四78节!#REF!,B138)&gt;=2,1,COUNTIF(星期四78节!#REF!,B138))+IF(COUNTIF(星期四78节!#REF!,B138)&gt;=2,1,COUNTIF(星期四78节!#REF!,B138))+IF(COUNTIF(星期四78节!#REF!,B138)&gt;=2,1,COUNTIF(星期四78节!#REF!,B138))+IF(COUNTIF(星期四78节!#REF!,B138)&gt;=2,1,COUNTIF(星期四78节!#REF!,B138)))*2</f>
        <v>#REF!</v>
      </c>
      <c r="H138" s="34" t="e">
        <f>(IF(COUNTIF(星期四78节!#REF!,B138)&gt;=2,1,COUNTIF(星期四78节!#REF!,B138))+IF(COUNTIF(星期四78节!#REF!,B138)&gt;=2,1,COUNTIF(星期四78节!#REF!,B138))+IF(COUNTIF(星期四78节!#REF!,B138)&gt;=2,1,COUNTIF(星期四78节!#REF!,B138))+IF(COUNTIF(星期四78节!#REF!,B138)&gt;=2,1,COUNTIF(星期四78节!#REF!,B138)))*2</f>
        <v>#REF!</v>
      </c>
      <c r="I138" s="34" t="e">
        <f>(IF(COUNTIF(星期四78节!#REF!,B138)&gt;=2,1,COUNTIF(星期四78节!#REF!,B138))+IF(COUNTIF(星期四78节!#REF!,B138)&gt;=2,1,COUNTIF(星期四78节!#REF!,B138))+IF(COUNTIF(星期四78节!#REF!,B138)&gt;=2,1,COUNTIF(星期四78节!#REF!,B138))+IF(COUNTIF(星期四78节!#REF!,B138)&gt;=2,1,COUNTIF(星期四78节!#REF!,B138)))*2</f>
        <v>#REF!</v>
      </c>
      <c r="J138" s="34" t="e">
        <f>(IF(COUNTIF(星期四78节!#REF!,B138)&gt;=2,1,COUNTIF(星期四78节!#REF!,B138))+IF(COUNTIF(星期四78节!#REF!,B138)&gt;=2,1,COUNTIF(星期四78节!#REF!,B138))+IF(COUNTIF(星期四78节!#REF!,B138)&gt;=2,1,COUNTIF(星期四78节!#REF!,B138))+IF(COUNTIF(星期四78节!#REF!,B138)&gt;=2,1,COUNTIF(星期四78节!#REF!,B138)))*2</f>
        <v>#REF!</v>
      </c>
      <c r="K138" s="34" t="e">
        <f>(IF(COUNTIF(星期四78节!#REF!,B138)&gt;=2,1,COUNTIF(星期四78节!#REF!,B138))+IF(COUNTIF(星期四78节!#REF!,B138)&gt;=2,1,COUNTIF(星期四78节!#REF!,B138)))*2+(IF(COUNTIF(星期四78节!#REF!,B138)&gt;=2,1,COUNTIF(星期四78节!#REF!,B138))+IF(COUNTIF(星期四78节!#REF!,B138)&gt;=2,1,COUNTIF(星期四78节!#REF!,B138)))*2</f>
        <v>#REF!</v>
      </c>
      <c r="L138" s="34" t="e">
        <f>(IF(COUNTIF(星期四78节!#REF!,B138)&gt;=2,1,COUNTIF(星期四78节!#REF!,B138))+IF(COUNTIF(星期四78节!#REF!,B138)&gt;=2,1,COUNTIF(星期四78节!#REF!,B138))+IF(COUNTIF(星期四78节!#REF!,B138)&gt;=2,1,COUNTIF(星期四78节!#REF!,B138))+IF(COUNTIF(星期四78节!#REF!,B138)&gt;=2,1,COUNTIF(星期四78节!#REF!,B138)))*2</f>
        <v>#REF!</v>
      </c>
      <c r="M138" s="34" t="e">
        <f>(IF(COUNTIF(星期四78节!#REF!,B138)&gt;=2,1,COUNTIF(星期四78节!#REF!,B138))+IF(COUNTIF(星期四78节!#REF!,B138)&gt;=2,1,COUNTIF(星期四78节!#REF!,B138))+IF(COUNTIF(星期四78节!#REF!,B138)&gt;=2,1,COUNTIF(星期四78节!#REF!,B138))+IF(COUNTIF(星期四78节!#REF!,B138)&gt;=2,1,COUNTIF(星期四78节!#REF!,B138)))*2</f>
        <v>#REF!</v>
      </c>
      <c r="N138" s="34" t="e">
        <f t="shared" si="5"/>
        <v>#REF!</v>
      </c>
    </row>
    <row r="139" ht="20.1" customHeight="1" spans="1:14">
      <c r="A139" s="31">
        <v>160</v>
      </c>
      <c r="B139" s="35" t="s">
        <v>906</v>
      </c>
      <c r="C139" s="33" t="str">
        <f>VLOOKUP(B139,教师基础数据!$B$2:$G4494,3,FALSE)</f>
        <v>人文系</v>
      </c>
      <c r="D139" s="33" t="str">
        <f>VLOOKUP(B139,教师基础数据!$B$2:$G501,4,FALSE)</f>
        <v>专职</v>
      </c>
      <c r="E139" s="33" t="str">
        <f>VLOOKUP(B139,教师基础数据!$B$2:$G4534,5,FALSE)</f>
        <v>体育教研室</v>
      </c>
      <c r="F139" s="31">
        <f t="shared" si="6"/>
        <v>7</v>
      </c>
      <c r="G139" s="34" t="e">
        <f>(IF(COUNTIF(星期四78节!#REF!,B139)&gt;=2,1,COUNTIF(星期四78节!#REF!,B139))+IF(COUNTIF(星期四78节!#REF!,B139)&gt;=2,1,COUNTIF(星期四78节!#REF!,B139))+IF(COUNTIF(星期四78节!#REF!,B139)&gt;=2,1,COUNTIF(星期四78节!#REF!,B139))+IF(COUNTIF(星期四78节!#REF!,B139)&gt;=2,1,COUNTIF(星期四78节!#REF!,B139)))*2</f>
        <v>#REF!</v>
      </c>
      <c r="H139" s="34" t="e">
        <f>(IF(COUNTIF(星期四78节!#REF!,B139)&gt;=2,1,COUNTIF(星期四78节!#REF!,B139))+IF(COUNTIF(星期四78节!#REF!,B139)&gt;=2,1,COUNTIF(星期四78节!#REF!,B139))+IF(COUNTIF(星期四78节!#REF!,B139)&gt;=2,1,COUNTIF(星期四78节!#REF!,B139))+IF(COUNTIF(星期四78节!#REF!,B139)&gt;=2,1,COUNTIF(星期四78节!#REF!,B139)))*2</f>
        <v>#REF!</v>
      </c>
      <c r="I139" s="34" t="e">
        <f>(IF(COUNTIF(星期四78节!#REF!,B139)&gt;=2,1,COUNTIF(星期四78节!#REF!,B139))+IF(COUNTIF(星期四78节!#REF!,B139)&gt;=2,1,COUNTIF(星期四78节!#REF!,B139))+IF(COUNTIF(星期四78节!#REF!,B139)&gt;=2,1,COUNTIF(星期四78节!#REF!,B139))+IF(COUNTIF(星期四78节!#REF!,B139)&gt;=2,1,COUNTIF(星期四78节!#REF!,B139)))*2</f>
        <v>#REF!</v>
      </c>
      <c r="J139" s="34" t="e">
        <f>(IF(COUNTIF(星期四78节!#REF!,B139)&gt;=2,1,COUNTIF(星期四78节!#REF!,B139))+IF(COUNTIF(星期四78节!#REF!,B139)&gt;=2,1,COUNTIF(星期四78节!#REF!,B139))+IF(COUNTIF(星期四78节!#REF!,B139)&gt;=2,1,COUNTIF(星期四78节!#REF!,B139))+IF(COUNTIF(星期四78节!#REF!,B139)&gt;=2,1,COUNTIF(星期四78节!#REF!,B139)))*2</f>
        <v>#REF!</v>
      </c>
      <c r="K139" s="34" t="e">
        <f>(IF(COUNTIF(星期四78节!#REF!,B139)&gt;=2,1,COUNTIF(星期四78节!#REF!,B139))+IF(COUNTIF(星期四78节!#REF!,B139)&gt;=2,1,COUNTIF(星期四78节!#REF!,B139)))*2+(IF(COUNTIF(星期四78节!#REF!,B139)&gt;=2,1,COUNTIF(星期四78节!#REF!,B139))+IF(COUNTIF(星期四78节!#REF!,B139)&gt;=2,1,COUNTIF(星期四78节!#REF!,B139)))*2</f>
        <v>#REF!</v>
      </c>
      <c r="L139" s="34" t="e">
        <f>(IF(COUNTIF(星期四78节!#REF!,B139)&gt;=2,1,COUNTIF(星期四78节!#REF!,B139))+IF(COUNTIF(星期四78节!#REF!,B139)&gt;=2,1,COUNTIF(星期四78节!#REF!,B139))+IF(COUNTIF(星期四78节!#REF!,B139)&gt;=2,1,COUNTIF(星期四78节!#REF!,B139))+IF(COUNTIF(星期四78节!#REF!,B139)&gt;=2,1,COUNTIF(星期四78节!#REF!,B139)))*2</f>
        <v>#REF!</v>
      </c>
      <c r="M139" s="34" t="e">
        <f>(IF(COUNTIF(星期四78节!#REF!,B139)&gt;=2,1,COUNTIF(星期四78节!#REF!,B139))+IF(COUNTIF(星期四78节!#REF!,B139)&gt;=2,1,COUNTIF(星期四78节!#REF!,B139))+IF(COUNTIF(星期四78节!#REF!,B139)&gt;=2,1,COUNTIF(星期四78节!#REF!,B139))+IF(COUNTIF(星期四78节!#REF!,B139)&gt;=2,1,COUNTIF(星期四78节!#REF!,B139)))*2</f>
        <v>#REF!</v>
      </c>
      <c r="N139" s="34" t="e">
        <f t="shared" si="5"/>
        <v>#REF!</v>
      </c>
    </row>
    <row r="140" ht="20.1" customHeight="1" spans="1:14">
      <c r="A140" s="31">
        <v>161</v>
      </c>
      <c r="B140" s="32" t="s">
        <v>907</v>
      </c>
      <c r="C140" s="33" t="str">
        <f>VLOOKUP(B140,教师基础数据!$B$2:$G4609,3,FALSE)</f>
        <v>人文系</v>
      </c>
      <c r="D140" s="33" t="str">
        <f>VLOOKUP(B140,教师基础数据!$B$2:$G520,4,FALSE)</f>
        <v>专职</v>
      </c>
      <c r="E140" s="33" t="str">
        <f>VLOOKUP(B140,教师基础数据!$B$2:$G4553,5,FALSE)</f>
        <v>体育教研室</v>
      </c>
      <c r="F140" s="31">
        <f t="shared" si="6"/>
        <v>7</v>
      </c>
      <c r="G140" s="34" t="e">
        <f>(IF(COUNTIF(星期四78节!#REF!,B140)&gt;=2,1,COUNTIF(星期四78节!#REF!,B140))+IF(COUNTIF(星期四78节!#REF!,B140)&gt;=2,1,COUNTIF(星期四78节!#REF!,B140))+IF(COUNTIF(星期四78节!#REF!,B140)&gt;=2,1,COUNTIF(星期四78节!#REF!,B140))+IF(COUNTIF(星期四78节!#REF!,B140)&gt;=2,1,COUNTIF(星期四78节!#REF!,B140)))*2</f>
        <v>#REF!</v>
      </c>
      <c r="H140" s="34" t="e">
        <f>(IF(COUNTIF(星期四78节!#REF!,B140)&gt;=2,1,COUNTIF(星期四78节!#REF!,B140))+IF(COUNTIF(星期四78节!#REF!,B140)&gt;=2,1,COUNTIF(星期四78节!#REF!,B140))+IF(COUNTIF(星期四78节!#REF!,B140)&gt;=2,1,COUNTIF(星期四78节!#REF!,B140))+IF(COUNTIF(星期四78节!#REF!,B140)&gt;=2,1,COUNTIF(星期四78节!#REF!,B140)))*2</f>
        <v>#REF!</v>
      </c>
      <c r="I140" s="34" t="e">
        <f>(IF(COUNTIF(星期四78节!#REF!,B140)&gt;=2,1,COUNTIF(星期四78节!#REF!,B140))+IF(COUNTIF(星期四78节!#REF!,B140)&gt;=2,1,COUNTIF(星期四78节!#REF!,B140))+IF(COUNTIF(星期四78节!#REF!,B140)&gt;=2,1,COUNTIF(星期四78节!#REF!,B140))+IF(COUNTIF(星期四78节!#REF!,B140)&gt;=2,1,COUNTIF(星期四78节!#REF!,B140)))*2</f>
        <v>#REF!</v>
      </c>
      <c r="J140" s="34" t="e">
        <f>(IF(COUNTIF(星期四78节!#REF!,B140)&gt;=2,1,COUNTIF(星期四78节!#REF!,B140))+IF(COUNTIF(星期四78节!#REF!,B140)&gt;=2,1,COUNTIF(星期四78节!#REF!,B140))+IF(COUNTIF(星期四78节!#REF!,B140)&gt;=2,1,COUNTIF(星期四78节!#REF!,B140))+IF(COUNTIF(星期四78节!#REF!,B140)&gt;=2,1,COUNTIF(星期四78节!#REF!,B140)))*2</f>
        <v>#REF!</v>
      </c>
      <c r="K140" s="34" t="e">
        <f>(IF(COUNTIF(星期四78节!#REF!,B140)&gt;=2,1,COUNTIF(星期四78节!#REF!,B140))+IF(COUNTIF(星期四78节!#REF!,B140)&gt;=2,1,COUNTIF(星期四78节!#REF!,B140)))*2+(IF(COUNTIF(星期四78节!#REF!,B140)&gt;=2,1,COUNTIF(星期四78节!#REF!,B140))+IF(COUNTIF(星期四78节!#REF!,B140)&gt;=2,1,COUNTIF(星期四78节!#REF!,B140)))*2</f>
        <v>#REF!</v>
      </c>
      <c r="L140" s="34" t="e">
        <f>(IF(COUNTIF(星期四78节!#REF!,B140)&gt;=2,1,COUNTIF(星期四78节!#REF!,B140))+IF(COUNTIF(星期四78节!#REF!,B140)&gt;=2,1,COUNTIF(星期四78节!#REF!,B140))+IF(COUNTIF(星期四78节!#REF!,B140)&gt;=2,1,COUNTIF(星期四78节!#REF!,B140))+IF(COUNTIF(星期四78节!#REF!,B140)&gt;=2,1,COUNTIF(星期四78节!#REF!,B140)))*2</f>
        <v>#REF!</v>
      </c>
      <c r="M140" s="34" t="e">
        <f>(IF(COUNTIF(星期四78节!#REF!,B140)&gt;=2,1,COUNTIF(星期四78节!#REF!,B140))+IF(COUNTIF(星期四78节!#REF!,B140)&gt;=2,1,COUNTIF(星期四78节!#REF!,B140))+IF(COUNTIF(星期四78节!#REF!,B140)&gt;=2,1,COUNTIF(星期四78节!#REF!,B140))+IF(COUNTIF(星期四78节!#REF!,B140)&gt;=2,1,COUNTIF(星期四78节!#REF!,B140)))*2</f>
        <v>#REF!</v>
      </c>
      <c r="N140" s="34" t="e">
        <f t="shared" si="5"/>
        <v>#REF!</v>
      </c>
    </row>
    <row r="141" ht="20.1" customHeight="1" spans="1:14">
      <c r="A141" s="31">
        <v>162</v>
      </c>
      <c r="B141" s="32" t="s">
        <v>908</v>
      </c>
      <c r="C141" s="33" t="str">
        <f>VLOOKUP(B141,教师基础数据!$B$2:$G4592,3,FALSE)</f>
        <v>人文系</v>
      </c>
      <c r="D141" s="33" t="str">
        <f>VLOOKUP(B141,教师基础数据!$B$2:$G531,4,FALSE)</f>
        <v>专职</v>
      </c>
      <c r="E141" s="33" t="str">
        <f>VLOOKUP(B141,教师基础数据!$B$2:$G4564,5,FALSE)</f>
        <v>体育教研室</v>
      </c>
      <c r="F141" s="31">
        <f t="shared" si="6"/>
        <v>7</v>
      </c>
      <c r="G141" s="34" t="e">
        <f>(IF(COUNTIF(星期四78节!#REF!,B141)&gt;=2,1,COUNTIF(星期四78节!#REF!,B141))+IF(COUNTIF(星期四78节!#REF!,B141)&gt;=2,1,COUNTIF(星期四78节!#REF!,B141))+IF(COUNTIF(星期四78节!#REF!,B141)&gt;=2,1,COUNTIF(星期四78节!#REF!,B141))+IF(COUNTIF(星期四78节!#REF!,B141)&gt;=2,1,COUNTIF(星期四78节!#REF!,B141)))*2</f>
        <v>#REF!</v>
      </c>
      <c r="H141" s="34" t="e">
        <f>(IF(COUNTIF(星期四78节!#REF!,B141)&gt;=2,1,COUNTIF(星期四78节!#REF!,B141))+IF(COUNTIF(星期四78节!#REF!,B141)&gt;=2,1,COUNTIF(星期四78节!#REF!,B141))+IF(COUNTIF(星期四78节!#REF!,B141)&gt;=2,1,COUNTIF(星期四78节!#REF!,B141))+IF(COUNTIF(星期四78节!#REF!,B141)&gt;=2,1,COUNTIF(星期四78节!#REF!,B141)))*2</f>
        <v>#REF!</v>
      </c>
      <c r="I141" s="34" t="e">
        <f>(IF(COUNTIF(星期四78节!#REF!,B141)&gt;=2,1,COUNTIF(星期四78节!#REF!,B141))+IF(COUNTIF(星期四78节!#REF!,B141)&gt;=2,1,COUNTIF(星期四78节!#REF!,B141))+IF(COUNTIF(星期四78节!#REF!,B141)&gt;=2,1,COUNTIF(星期四78节!#REF!,B141))+IF(COUNTIF(星期四78节!#REF!,B141)&gt;=2,1,COUNTIF(星期四78节!#REF!,B141)))*2</f>
        <v>#REF!</v>
      </c>
      <c r="J141" s="34" t="e">
        <f>(IF(COUNTIF(星期四78节!#REF!,B141)&gt;=2,1,COUNTIF(星期四78节!#REF!,B141))+IF(COUNTIF(星期四78节!#REF!,B141)&gt;=2,1,COUNTIF(星期四78节!#REF!,B141))+IF(COUNTIF(星期四78节!#REF!,B141)&gt;=2,1,COUNTIF(星期四78节!#REF!,B141))+IF(COUNTIF(星期四78节!#REF!,B141)&gt;=2,1,COUNTIF(星期四78节!#REF!,B141)))*2</f>
        <v>#REF!</v>
      </c>
      <c r="K141" s="34" t="e">
        <f>(IF(COUNTIF(星期四78节!#REF!,B141)&gt;=2,1,COUNTIF(星期四78节!#REF!,B141))+IF(COUNTIF(星期四78节!#REF!,B141)&gt;=2,1,COUNTIF(星期四78节!#REF!,B141)))*2+(IF(COUNTIF(星期四78节!#REF!,B141)&gt;=2,1,COUNTIF(星期四78节!#REF!,B141))+IF(COUNTIF(星期四78节!#REF!,B141)&gt;=2,1,COUNTIF(星期四78节!#REF!,B141)))*2</f>
        <v>#REF!</v>
      </c>
      <c r="L141" s="34" t="e">
        <f>(IF(COUNTIF(星期四78节!#REF!,B141)&gt;=2,1,COUNTIF(星期四78节!#REF!,B141))+IF(COUNTIF(星期四78节!#REF!,B141)&gt;=2,1,COUNTIF(星期四78节!#REF!,B141))+IF(COUNTIF(星期四78节!#REF!,B141)&gt;=2,1,COUNTIF(星期四78节!#REF!,B141))+IF(COUNTIF(星期四78节!#REF!,B141)&gt;=2,1,COUNTIF(星期四78节!#REF!,B141)))*2</f>
        <v>#REF!</v>
      </c>
      <c r="M141" s="34" t="e">
        <f>(IF(COUNTIF(星期四78节!#REF!,B141)&gt;=2,1,COUNTIF(星期四78节!#REF!,B141))+IF(COUNTIF(星期四78节!#REF!,B141)&gt;=2,1,COUNTIF(星期四78节!#REF!,B141))+IF(COUNTIF(星期四78节!#REF!,B141)&gt;=2,1,COUNTIF(星期四78节!#REF!,B141))+IF(COUNTIF(星期四78节!#REF!,B141)&gt;=2,1,COUNTIF(星期四78节!#REF!,B141)))*2</f>
        <v>#REF!</v>
      </c>
      <c r="N141" s="34" t="e">
        <f t="shared" si="5"/>
        <v>#REF!</v>
      </c>
    </row>
    <row r="142" ht="20.1" customHeight="1" spans="1:14">
      <c r="A142" s="31">
        <v>163</v>
      </c>
      <c r="B142" s="32" t="s">
        <v>909</v>
      </c>
      <c r="C142" s="33" t="str">
        <f>VLOOKUP(B142,教师基础数据!$B$2:$G4818,3,FALSE)</f>
        <v>人文系</v>
      </c>
      <c r="D142" s="33" t="str">
        <f>VLOOKUP(B142,教师基础数据!$B$2:$G621,4,FALSE)</f>
        <v>专职</v>
      </c>
      <c r="E142" s="33" t="str">
        <f>VLOOKUP(B142,教师基础数据!$B$2:$G4654,5,FALSE)</f>
        <v>体育教研室</v>
      </c>
      <c r="F142" s="31">
        <f t="shared" si="6"/>
        <v>7</v>
      </c>
      <c r="G142" s="34" t="e">
        <f>(IF(COUNTIF(星期四78节!#REF!,B142)&gt;=2,1,COUNTIF(星期四78节!#REF!,B142))+IF(COUNTIF(星期四78节!#REF!,B142)&gt;=2,1,COUNTIF(星期四78节!#REF!,B142))+IF(COUNTIF(星期四78节!#REF!,B142)&gt;=2,1,COUNTIF(星期四78节!#REF!,B142))+IF(COUNTIF(星期四78节!#REF!,B142)&gt;=2,1,COUNTIF(星期四78节!#REF!,B142)))*2</f>
        <v>#REF!</v>
      </c>
      <c r="H142" s="34" t="e">
        <f>(IF(COUNTIF(星期四78节!#REF!,B142)&gt;=2,1,COUNTIF(星期四78节!#REF!,B142))+IF(COUNTIF(星期四78节!#REF!,B142)&gt;=2,1,COUNTIF(星期四78节!#REF!,B142))+IF(COUNTIF(星期四78节!#REF!,B142)&gt;=2,1,COUNTIF(星期四78节!#REF!,B142))+IF(COUNTIF(星期四78节!#REF!,B142)&gt;=2,1,COUNTIF(星期四78节!#REF!,B142)))*2</f>
        <v>#REF!</v>
      </c>
      <c r="I142" s="34" t="e">
        <f>(IF(COUNTIF(星期四78节!#REF!,B142)&gt;=2,1,COUNTIF(星期四78节!#REF!,B142))+IF(COUNTIF(星期四78节!#REF!,B142)&gt;=2,1,COUNTIF(星期四78节!#REF!,B142))+IF(COUNTIF(星期四78节!#REF!,B142)&gt;=2,1,COUNTIF(星期四78节!#REF!,B142))+IF(COUNTIF(星期四78节!#REF!,B142)&gt;=2,1,COUNTIF(星期四78节!#REF!,B142)))*2</f>
        <v>#REF!</v>
      </c>
      <c r="J142" s="34" t="e">
        <f>(IF(COUNTIF(星期四78节!#REF!,B142)&gt;=2,1,COUNTIF(星期四78节!#REF!,B142))+IF(COUNTIF(星期四78节!#REF!,B142)&gt;=2,1,COUNTIF(星期四78节!#REF!,B142))+IF(COUNTIF(星期四78节!#REF!,B142)&gt;=2,1,COUNTIF(星期四78节!#REF!,B142))+IF(COUNTIF(星期四78节!#REF!,B142)&gt;=2,1,COUNTIF(星期四78节!#REF!,B142)))*2</f>
        <v>#REF!</v>
      </c>
      <c r="K142" s="34" t="e">
        <f>(IF(COUNTIF(星期四78节!#REF!,B142)&gt;=2,1,COUNTIF(星期四78节!#REF!,B142))+IF(COUNTIF(星期四78节!#REF!,B142)&gt;=2,1,COUNTIF(星期四78节!#REF!,B142)))*2+(IF(COUNTIF(星期四78节!#REF!,B142)&gt;=2,1,COUNTIF(星期四78节!#REF!,B142))+IF(COUNTIF(星期四78节!#REF!,B142)&gt;=2,1,COUNTIF(星期四78节!#REF!,B142)))*2</f>
        <v>#REF!</v>
      </c>
      <c r="L142" s="34" t="e">
        <f>(IF(COUNTIF(星期四78节!#REF!,B142)&gt;=2,1,COUNTIF(星期四78节!#REF!,B142))+IF(COUNTIF(星期四78节!#REF!,B142)&gt;=2,1,COUNTIF(星期四78节!#REF!,B142))+IF(COUNTIF(星期四78节!#REF!,B142)&gt;=2,1,COUNTIF(星期四78节!#REF!,B142))+IF(COUNTIF(星期四78节!#REF!,B142)&gt;=2,1,COUNTIF(星期四78节!#REF!,B142)))*2</f>
        <v>#REF!</v>
      </c>
      <c r="M142" s="34" t="e">
        <f>(IF(COUNTIF(星期四78节!#REF!,B142)&gt;=2,1,COUNTIF(星期四78节!#REF!,B142))+IF(COUNTIF(星期四78节!#REF!,B142)&gt;=2,1,COUNTIF(星期四78节!#REF!,B142))+IF(COUNTIF(星期四78节!#REF!,B142)&gt;=2,1,COUNTIF(星期四78节!#REF!,B142))+IF(COUNTIF(星期四78节!#REF!,B142)&gt;=2,1,COUNTIF(星期四78节!#REF!,B142)))*2</f>
        <v>#REF!</v>
      </c>
      <c r="N142" s="34" t="e">
        <f t="shared" si="5"/>
        <v>#REF!</v>
      </c>
    </row>
    <row r="143" ht="20.1" customHeight="1" spans="1:14">
      <c r="A143" s="31">
        <v>164</v>
      </c>
      <c r="B143" s="32" t="s">
        <v>910</v>
      </c>
      <c r="C143" s="33" t="str">
        <f>VLOOKUP(B143,教师基础数据!$B$2:$G4655,3,FALSE)</f>
        <v>人文系</v>
      </c>
      <c r="D143" s="33" t="str">
        <f>VLOOKUP(B143,教师基础数据!$B$2:$G668,4,FALSE)</f>
        <v>专职</v>
      </c>
      <c r="E143" s="33" t="str">
        <f>VLOOKUP(B143,教师基础数据!$B$2:$G4701,5,FALSE)</f>
        <v>体育教研室</v>
      </c>
      <c r="F143" s="31">
        <f t="shared" si="6"/>
        <v>7</v>
      </c>
      <c r="G143" s="34" t="e">
        <f>(IF(COUNTIF(星期四78节!#REF!,B143)&gt;=2,1,COUNTIF(星期四78节!#REF!,B143))+IF(COUNTIF(星期四78节!#REF!,B143)&gt;=2,1,COUNTIF(星期四78节!#REF!,B143))+IF(COUNTIF(星期四78节!#REF!,B143)&gt;=2,1,COUNTIF(星期四78节!#REF!,B143))+IF(COUNTIF(星期四78节!#REF!,B143)&gt;=2,1,COUNTIF(星期四78节!#REF!,B143)))*2</f>
        <v>#REF!</v>
      </c>
      <c r="H143" s="34" t="e">
        <f>(IF(COUNTIF(星期四78节!#REF!,B143)&gt;=2,1,COUNTIF(星期四78节!#REF!,B143))+IF(COUNTIF(星期四78节!#REF!,B143)&gt;=2,1,COUNTIF(星期四78节!#REF!,B143))+IF(COUNTIF(星期四78节!#REF!,B143)&gt;=2,1,COUNTIF(星期四78节!#REF!,B143))+IF(COUNTIF(星期四78节!#REF!,B143)&gt;=2,1,COUNTIF(星期四78节!#REF!,B143)))*2</f>
        <v>#REF!</v>
      </c>
      <c r="I143" s="34" t="e">
        <f>(IF(COUNTIF(星期四78节!#REF!,B143)&gt;=2,1,COUNTIF(星期四78节!#REF!,B143))+IF(COUNTIF(星期四78节!#REF!,B143)&gt;=2,1,COUNTIF(星期四78节!#REF!,B143))+IF(COUNTIF(星期四78节!#REF!,B143)&gt;=2,1,COUNTIF(星期四78节!#REF!,B143))+IF(COUNTIF(星期四78节!#REF!,B143)&gt;=2,1,COUNTIF(星期四78节!#REF!,B143)))*2</f>
        <v>#REF!</v>
      </c>
      <c r="J143" s="34" t="e">
        <f>(IF(COUNTIF(星期四78节!#REF!,B143)&gt;=2,1,COUNTIF(星期四78节!#REF!,B143))+IF(COUNTIF(星期四78节!#REF!,B143)&gt;=2,1,COUNTIF(星期四78节!#REF!,B143))+IF(COUNTIF(星期四78节!#REF!,B143)&gt;=2,1,COUNTIF(星期四78节!#REF!,B143))+IF(COUNTIF(星期四78节!#REF!,B143)&gt;=2,1,COUNTIF(星期四78节!#REF!,B143)))*2</f>
        <v>#REF!</v>
      </c>
      <c r="K143" s="34" t="e">
        <f>(IF(COUNTIF(星期四78节!#REF!,B143)&gt;=2,1,COUNTIF(星期四78节!#REF!,B143))+IF(COUNTIF(星期四78节!#REF!,B143)&gt;=2,1,COUNTIF(星期四78节!#REF!,B143)))*2+(IF(COUNTIF(星期四78节!#REF!,B143)&gt;=2,1,COUNTIF(星期四78节!#REF!,B143))+IF(COUNTIF(星期四78节!#REF!,B143)&gt;=2,1,COUNTIF(星期四78节!#REF!,B143)))*2</f>
        <v>#REF!</v>
      </c>
      <c r="L143" s="34" t="e">
        <f>(IF(COUNTIF(星期四78节!#REF!,B143)&gt;=2,1,COUNTIF(星期四78节!#REF!,B143))+IF(COUNTIF(星期四78节!#REF!,B143)&gt;=2,1,COUNTIF(星期四78节!#REF!,B143))+IF(COUNTIF(星期四78节!#REF!,B143)&gt;=2,1,COUNTIF(星期四78节!#REF!,B143))+IF(COUNTIF(星期四78节!#REF!,B143)&gt;=2,1,COUNTIF(星期四78节!#REF!,B143)))*2</f>
        <v>#REF!</v>
      </c>
      <c r="M143" s="34" t="e">
        <f>(IF(COUNTIF(星期四78节!#REF!,B143)&gt;=2,1,COUNTIF(星期四78节!#REF!,B143))+IF(COUNTIF(星期四78节!#REF!,B143)&gt;=2,1,COUNTIF(星期四78节!#REF!,B143))+IF(COUNTIF(星期四78节!#REF!,B143)&gt;=2,1,COUNTIF(星期四78节!#REF!,B143))+IF(COUNTIF(星期四78节!#REF!,B143)&gt;=2,1,COUNTIF(星期四78节!#REF!,B143)))*2</f>
        <v>#REF!</v>
      </c>
      <c r="N143" s="34" t="e">
        <f t="shared" si="5"/>
        <v>#REF!</v>
      </c>
    </row>
    <row r="144" ht="20.1" customHeight="1" spans="1:14">
      <c r="A144" s="31">
        <v>165</v>
      </c>
      <c r="B144" s="35" t="s">
        <v>911</v>
      </c>
      <c r="C144" s="33" t="str">
        <f>VLOOKUP(B144,教师基础数据!$B$2:$G4714,3,FALSE)</f>
        <v>人文系</v>
      </c>
      <c r="D144" s="33" t="str">
        <f>VLOOKUP(B144,教师基础数据!$B$2:$G713,4,FALSE)</f>
        <v>专职</v>
      </c>
      <c r="E144" s="33" t="str">
        <f>VLOOKUP(B144,教师基础数据!$B$2:$G4747,5,FALSE)</f>
        <v>体育教研室</v>
      </c>
      <c r="F144" s="31">
        <f t="shared" si="6"/>
        <v>7</v>
      </c>
      <c r="G144" s="34" t="e">
        <f>(IF(COUNTIF(星期四78节!#REF!,B144)&gt;=2,1,COUNTIF(星期四78节!#REF!,B144))+IF(COUNTIF(星期四78节!#REF!,B144)&gt;=2,1,COUNTIF(星期四78节!#REF!,B144))+IF(COUNTIF(星期四78节!#REF!,B144)&gt;=2,1,COUNTIF(星期四78节!#REF!,B144))+IF(COUNTIF(星期四78节!#REF!,B144)&gt;=2,1,COUNTIF(星期四78节!#REF!,B144)))*2</f>
        <v>#REF!</v>
      </c>
      <c r="H144" s="34" t="e">
        <f>(IF(COUNTIF(星期四78节!#REF!,B144)&gt;=2,1,COUNTIF(星期四78节!#REF!,B144))+IF(COUNTIF(星期四78节!#REF!,B144)&gt;=2,1,COUNTIF(星期四78节!#REF!,B144))+IF(COUNTIF(星期四78节!#REF!,B144)&gt;=2,1,COUNTIF(星期四78节!#REF!,B144))+IF(COUNTIF(星期四78节!#REF!,B144)&gt;=2,1,COUNTIF(星期四78节!#REF!,B144)))*2</f>
        <v>#REF!</v>
      </c>
      <c r="I144" s="34" t="e">
        <f>(IF(COUNTIF(星期四78节!#REF!,B144)&gt;=2,1,COUNTIF(星期四78节!#REF!,B144))+IF(COUNTIF(星期四78节!#REF!,B144)&gt;=2,1,COUNTIF(星期四78节!#REF!,B144))+IF(COUNTIF(星期四78节!#REF!,B144)&gt;=2,1,COUNTIF(星期四78节!#REF!,B144))+IF(COUNTIF(星期四78节!#REF!,B144)&gt;=2,1,COUNTIF(星期四78节!#REF!,B144)))*2</f>
        <v>#REF!</v>
      </c>
      <c r="J144" s="34" t="e">
        <f>(IF(COUNTIF(星期四78节!#REF!,B144)&gt;=2,1,COUNTIF(星期四78节!#REF!,B144))+IF(COUNTIF(星期四78节!#REF!,B144)&gt;=2,1,COUNTIF(星期四78节!#REF!,B144))+IF(COUNTIF(星期四78节!#REF!,B144)&gt;=2,1,COUNTIF(星期四78节!#REF!,B144))+IF(COUNTIF(星期四78节!#REF!,B144)&gt;=2,1,COUNTIF(星期四78节!#REF!,B144)))*2</f>
        <v>#REF!</v>
      </c>
      <c r="K144" s="34" t="e">
        <f>(IF(COUNTIF(星期四78节!#REF!,B144)&gt;=2,1,COUNTIF(星期四78节!#REF!,B144))+IF(COUNTIF(星期四78节!#REF!,B144)&gt;=2,1,COUNTIF(星期四78节!#REF!,B144)))*2+(IF(COUNTIF(星期四78节!#REF!,B144)&gt;=2,1,COUNTIF(星期四78节!#REF!,B144))+IF(COUNTIF(星期四78节!#REF!,B144)&gt;=2,1,COUNTIF(星期四78节!#REF!,B144)))*2</f>
        <v>#REF!</v>
      </c>
      <c r="L144" s="34" t="e">
        <f>(IF(COUNTIF(星期四78节!#REF!,B144)&gt;=2,1,COUNTIF(星期四78节!#REF!,B144))+IF(COUNTIF(星期四78节!#REF!,B144)&gt;=2,1,COUNTIF(星期四78节!#REF!,B144))+IF(COUNTIF(星期四78节!#REF!,B144)&gt;=2,1,COUNTIF(星期四78节!#REF!,B144))+IF(COUNTIF(星期四78节!#REF!,B144)&gt;=2,1,COUNTIF(星期四78节!#REF!,B144)))*2</f>
        <v>#REF!</v>
      </c>
      <c r="M144" s="34" t="e">
        <f>(IF(COUNTIF(星期四78节!#REF!,B144)&gt;=2,1,COUNTIF(星期四78节!#REF!,B144))+IF(COUNTIF(星期四78节!#REF!,B144)&gt;=2,1,COUNTIF(星期四78节!#REF!,B144))+IF(COUNTIF(星期四78节!#REF!,B144)&gt;=2,1,COUNTIF(星期四78节!#REF!,B144))+IF(COUNTIF(星期四78节!#REF!,B144)&gt;=2,1,COUNTIF(星期四78节!#REF!,B144)))*2</f>
        <v>#REF!</v>
      </c>
      <c r="N144" s="34" t="e">
        <f t="shared" si="5"/>
        <v>#REF!</v>
      </c>
    </row>
    <row r="145" ht="20.1" customHeight="1" spans="1:14">
      <c r="A145" s="31">
        <v>166</v>
      </c>
      <c r="B145" s="35" t="s">
        <v>912</v>
      </c>
      <c r="C145" s="33" t="str">
        <f>VLOOKUP(B145,教师基础数据!$B$2:$G4438,3,FALSE)</f>
        <v>人文系</v>
      </c>
      <c r="D145" s="33" t="str">
        <f>VLOOKUP(B145,教师基础数据!$B$2:$G616,4,FALSE)</f>
        <v>专职</v>
      </c>
      <c r="E145" s="33" t="str">
        <f>VLOOKUP(B145,教师基础数据!$B$2:$G4649,5,FALSE)</f>
        <v>体育教研室</v>
      </c>
      <c r="F145" s="31">
        <f t="shared" si="6"/>
        <v>7</v>
      </c>
      <c r="G145" s="34" t="e">
        <f>(IF(COUNTIF(星期四78节!#REF!,B145)&gt;=2,1,COUNTIF(星期四78节!#REF!,B145))+IF(COUNTIF(星期四78节!#REF!,B145)&gt;=2,1,COUNTIF(星期四78节!#REF!,B145))+IF(COUNTIF(星期四78节!#REF!,B145)&gt;=2,1,COUNTIF(星期四78节!#REF!,B145))+IF(COUNTIF(星期四78节!#REF!,B145)&gt;=2,1,COUNTIF(星期四78节!#REF!,B145)))*2</f>
        <v>#REF!</v>
      </c>
      <c r="H145" s="34" t="e">
        <f>(IF(COUNTIF(星期四78节!#REF!,B145)&gt;=2,1,COUNTIF(星期四78节!#REF!,B145))+IF(COUNTIF(星期四78节!#REF!,B145)&gt;=2,1,COUNTIF(星期四78节!#REF!,B145))+IF(COUNTIF(星期四78节!#REF!,B145)&gt;=2,1,COUNTIF(星期四78节!#REF!,B145))+IF(COUNTIF(星期四78节!#REF!,B145)&gt;=2,1,COUNTIF(星期四78节!#REF!,B145)))*2</f>
        <v>#REF!</v>
      </c>
      <c r="I145" s="34" t="e">
        <f>(IF(COUNTIF(星期四78节!#REF!,B145)&gt;=2,1,COUNTIF(星期四78节!#REF!,B145))+IF(COUNTIF(星期四78节!#REF!,B145)&gt;=2,1,COUNTIF(星期四78节!#REF!,B145))+IF(COUNTIF(星期四78节!#REF!,B145)&gt;=2,1,COUNTIF(星期四78节!#REF!,B145))+IF(COUNTIF(星期四78节!#REF!,B145)&gt;=2,1,COUNTIF(星期四78节!#REF!,B145)))*2</f>
        <v>#REF!</v>
      </c>
      <c r="J145" s="34" t="e">
        <f>(IF(COUNTIF(星期四78节!#REF!,B145)&gt;=2,1,COUNTIF(星期四78节!#REF!,B145))+IF(COUNTIF(星期四78节!#REF!,B145)&gt;=2,1,COUNTIF(星期四78节!#REF!,B145))+IF(COUNTIF(星期四78节!#REF!,B145)&gt;=2,1,COUNTIF(星期四78节!#REF!,B145))+IF(COUNTIF(星期四78节!#REF!,B145)&gt;=2,1,COUNTIF(星期四78节!#REF!,B145)))*2</f>
        <v>#REF!</v>
      </c>
      <c r="K145" s="34" t="e">
        <f>(IF(COUNTIF(星期四78节!#REF!,B145)&gt;=2,1,COUNTIF(星期四78节!#REF!,B145))+IF(COUNTIF(星期四78节!#REF!,B145)&gt;=2,1,COUNTIF(星期四78节!#REF!,B145)))*2+(IF(COUNTIF(星期四78节!#REF!,B145)&gt;=2,1,COUNTIF(星期四78节!#REF!,B145))+IF(COUNTIF(星期四78节!#REF!,B145)&gt;=2,1,COUNTIF(星期四78节!#REF!,B145)))*2</f>
        <v>#REF!</v>
      </c>
      <c r="L145" s="34" t="e">
        <f>(IF(COUNTIF(星期四78节!#REF!,B145)&gt;=2,1,COUNTIF(星期四78节!#REF!,B145))+IF(COUNTIF(星期四78节!#REF!,B145)&gt;=2,1,COUNTIF(星期四78节!#REF!,B145))+IF(COUNTIF(星期四78节!#REF!,B145)&gt;=2,1,COUNTIF(星期四78节!#REF!,B145))+IF(COUNTIF(星期四78节!#REF!,B145)&gt;=2,1,COUNTIF(星期四78节!#REF!,B145)))*2</f>
        <v>#REF!</v>
      </c>
      <c r="M145" s="34" t="e">
        <f>(IF(COUNTIF(星期四78节!#REF!,B145)&gt;=2,1,COUNTIF(星期四78节!#REF!,B145))+IF(COUNTIF(星期四78节!#REF!,B145)&gt;=2,1,COUNTIF(星期四78节!#REF!,B145))+IF(COUNTIF(星期四78节!#REF!,B145)&gt;=2,1,COUNTIF(星期四78节!#REF!,B145))+IF(COUNTIF(星期四78节!#REF!,B145)&gt;=2,1,COUNTIF(星期四78节!#REF!,B145)))*2</f>
        <v>#REF!</v>
      </c>
      <c r="N145" s="34" t="e">
        <f t="shared" si="5"/>
        <v>#REF!</v>
      </c>
    </row>
    <row r="146" ht="20.1" customHeight="1" spans="1:14">
      <c r="A146" s="31">
        <v>167</v>
      </c>
      <c r="B146" s="32" t="s">
        <v>913</v>
      </c>
      <c r="C146" s="33" t="str">
        <f>VLOOKUP(B146,教师基础数据!$B$2:$G4455,3,FALSE)</f>
        <v>人文系</v>
      </c>
      <c r="D146" s="33" t="str">
        <f>VLOOKUP(B146,教师基础数据!$B$2:$G584,4,FALSE)</f>
        <v>专职</v>
      </c>
      <c r="E146" s="33" t="str">
        <f>VLOOKUP(B146,教师基础数据!$B$2:$G4617,5,FALSE)</f>
        <v>体育教研室</v>
      </c>
      <c r="F146" s="31">
        <f t="shared" si="6"/>
        <v>7</v>
      </c>
      <c r="G146" s="34" t="e">
        <f>(IF(COUNTIF(星期四78节!#REF!,B146)&gt;=2,1,COUNTIF(星期四78节!#REF!,B146))+IF(COUNTIF(星期四78节!#REF!,B146)&gt;=2,1,COUNTIF(星期四78节!#REF!,B146))+IF(COUNTIF(星期四78节!#REF!,B146)&gt;=2,1,COUNTIF(星期四78节!#REF!,B146))+IF(COUNTIF(星期四78节!#REF!,B146)&gt;=2,1,COUNTIF(星期四78节!#REF!,B146)))*2</f>
        <v>#REF!</v>
      </c>
      <c r="H146" s="34" t="e">
        <f>(IF(COUNTIF(星期四78节!#REF!,B146)&gt;=2,1,COUNTIF(星期四78节!#REF!,B146))+IF(COUNTIF(星期四78节!#REF!,B146)&gt;=2,1,COUNTIF(星期四78节!#REF!,B146))+IF(COUNTIF(星期四78节!#REF!,B146)&gt;=2,1,COUNTIF(星期四78节!#REF!,B146))+IF(COUNTIF(星期四78节!#REF!,B146)&gt;=2,1,COUNTIF(星期四78节!#REF!,B146)))*2</f>
        <v>#REF!</v>
      </c>
      <c r="I146" s="34" t="e">
        <f>(IF(COUNTIF(星期四78节!#REF!,B146)&gt;=2,1,COUNTIF(星期四78节!#REF!,B146))+IF(COUNTIF(星期四78节!#REF!,B146)&gt;=2,1,COUNTIF(星期四78节!#REF!,B146))+IF(COUNTIF(星期四78节!#REF!,B146)&gt;=2,1,COUNTIF(星期四78节!#REF!,B146))+IF(COUNTIF(星期四78节!#REF!,B146)&gt;=2,1,COUNTIF(星期四78节!#REF!,B146)))*2</f>
        <v>#REF!</v>
      </c>
      <c r="J146" s="34" t="e">
        <f>(IF(COUNTIF(星期四78节!#REF!,B146)&gt;=2,1,COUNTIF(星期四78节!#REF!,B146))+IF(COUNTIF(星期四78节!#REF!,B146)&gt;=2,1,COUNTIF(星期四78节!#REF!,B146))+IF(COUNTIF(星期四78节!#REF!,B146)&gt;=2,1,COUNTIF(星期四78节!#REF!,B146))+IF(COUNTIF(星期四78节!#REF!,B146)&gt;=2,1,COUNTIF(星期四78节!#REF!,B146)))*2</f>
        <v>#REF!</v>
      </c>
      <c r="K146" s="34" t="e">
        <f>(IF(COUNTIF(星期四78节!#REF!,B146)&gt;=2,1,COUNTIF(星期四78节!#REF!,B146))+IF(COUNTIF(星期四78节!#REF!,B146)&gt;=2,1,COUNTIF(星期四78节!#REF!,B146)))*2+(IF(COUNTIF(星期四78节!#REF!,B146)&gt;=2,1,COUNTIF(星期四78节!#REF!,B146))+IF(COUNTIF(星期四78节!#REF!,B146)&gt;=2,1,COUNTIF(星期四78节!#REF!,B146)))*2</f>
        <v>#REF!</v>
      </c>
      <c r="L146" s="34" t="e">
        <f>(IF(COUNTIF(星期四78节!#REF!,B146)&gt;=2,1,COUNTIF(星期四78节!#REF!,B146))+IF(COUNTIF(星期四78节!#REF!,B146)&gt;=2,1,COUNTIF(星期四78节!#REF!,B146))+IF(COUNTIF(星期四78节!#REF!,B146)&gt;=2,1,COUNTIF(星期四78节!#REF!,B146))+IF(COUNTIF(星期四78节!#REF!,B146)&gt;=2,1,COUNTIF(星期四78节!#REF!,B146)))*2</f>
        <v>#REF!</v>
      </c>
      <c r="M146" s="34" t="e">
        <f>(IF(COUNTIF(星期四78节!#REF!,B146)&gt;=2,1,COUNTIF(星期四78节!#REF!,B146))+IF(COUNTIF(星期四78节!#REF!,B146)&gt;=2,1,COUNTIF(星期四78节!#REF!,B146))+IF(COUNTIF(星期四78节!#REF!,B146)&gt;=2,1,COUNTIF(星期四78节!#REF!,B146))+IF(COUNTIF(星期四78节!#REF!,B146)&gt;=2,1,COUNTIF(星期四78节!#REF!,B146)))*2</f>
        <v>#REF!</v>
      </c>
      <c r="N146" s="34" t="e">
        <f t="shared" si="5"/>
        <v>#REF!</v>
      </c>
    </row>
    <row r="147" ht="20.1" customHeight="1" spans="1:14">
      <c r="A147" s="31">
        <v>168</v>
      </c>
      <c r="B147" s="32" t="s">
        <v>914</v>
      </c>
      <c r="C147" s="33" t="str">
        <f>VLOOKUP(B147,教师基础数据!$B$2:$G4761,3,FALSE)</f>
        <v>人文系</v>
      </c>
      <c r="D147" s="33" t="str">
        <f>VLOOKUP(B147,教师基础数据!$B$2:$G487,4,FALSE)</f>
        <v>外聘</v>
      </c>
      <c r="E147" s="33" t="str">
        <f>VLOOKUP(B147,教师基础数据!$B$2:$G4520,5,FALSE)</f>
        <v>英语教研室</v>
      </c>
      <c r="F147" s="31">
        <f t="shared" si="6"/>
        <v>7</v>
      </c>
      <c r="G147" s="34" t="e">
        <f>(IF(COUNTIF(星期四78节!#REF!,B147)&gt;=2,1,COUNTIF(星期四78节!#REF!,B147))+IF(COUNTIF(星期四78节!#REF!,B147)&gt;=2,1,COUNTIF(星期四78节!#REF!,B147))+IF(COUNTIF(星期四78节!#REF!,B147)&gt;=2,1,COUNTIF(星期四78节!#REF!,B147))+IF(COUNTIF(星期四78节!#REF!,B147)&gt;=2,1,COUNTIF(星期四78节!#REF!,B147)))*2</f>
        <v>#REF!</v>
      </c>
      <c r="H147" s="34" t="e">
        <f>(IF(COUNTIF(星期四78节!#REF!,B147)&gt;=2,1,COUNTIF(星期四78节!#REF!,B147))+IF(COUNTIF(星期四78节!#REF!,B147)&gt;=2,1,COUNTIF(星期四78节!#REF!,B147))+IF(COUNTIF(星期四78节!#REF!,B147)&gt;=2,1,COUNTIF(星期四78节!#REF!,B147))+IF(COUNTIF(星期四78节!#REF!,B147)&gt;=2,1,COUNTIF(星期四78节!#REF!,B147)))*2</f>
        <v>#REF!</v>
      </c>
      <c r="I147" s="34" t="e">
        <f>(IF(COUNTIF(星期四78节!#REF!,B147)&gt;=2,1,COUNTIF(星期四78节!#REF!,B147))+IF(COUNTIF(星期四78节!#REF!,B147)&gt;=2,1,COUNTIF(星期四78节!#REF!,B147))+IF(COUNTIF(星期四78节!#REF!,B147)&gt;=2,1,COUNTIF(星期四78节!#REF!,B147))+IF(COUNTIF(星期四78节!#REF!,B147)&gt;=2,1,COUNTIF(星期四78节!#REF!,B147)))*2</f>
        <v>#REF!</v>
      </c>
      <c r="J147" s="34" t="e">
        <f>(IF(COUNTIF(星期四78节!#REF!,B147)&gt;=2,1,COUNTIF(星期四78节!#REF!,B147))+IF(COUNTIF(星期四78节!#REF!,B147)&gt;=2,1,COUNTIF(星期四78节!#REF!,B147))+IF(COUNTIF(星期四78节!#REF!,B147)&gt;=2,1,COUNTIF(星期四78节!#REF!,B147))+IF(COUNTIF(星期四78节!#REF!,B147)&gt;=2,1,COUNTIF(星期四78节!#REF!,B147)))*2</f>
        <v>#REF!</v>
      </c>
      <c r="K147" s="34" t="e">
        <f>(IF(COUNTIF(星期四78节!#REF!,B147)&gt;=2,1,COUNTIF(星期四78节!#REF!,B147))+IF(COUNTIF(星期四78节!#REF!,B147)&gt;=2,1,COUNTIF(星期四78节!#REF!,B147)))*2+(IF(COUNTIF(星期四78节!#REF!,B147)&gt;=2,1,COUNTIF(星期四78节!#REF!,B147))+IF(COUNTIF(星期四78节!#REF!,B147)&gt;=2,1,COUNTIF(星期四78节!#REF!,B147)))*2</f>
        <v>#REF!</v>
      </c>
      <c r="L147" s="34" t="e">
        <f>(IF(COUNTIF(星期四78节!#REF!,B147)&gt;=2,1,COUNTIF(星期四78节!#REF!,B147))+IF(COUNTIF(星期四78节!#REF!,B147)&gt;=2,1,COUNTIF(星期四78节!#REF!,B147))+IF(COUNTIF(星期四78节!#REF!,B147)&gt;=2,1,COUNTIF(星期四78节!#REF!,B147))+IF(COUNTIF(星期四78节!#REF!,B147)&gt;=2,1,COUNTIF(星期四78节!#REF!,B147)))*2</f>
        <v>#REF!</v>
      </c>
      <c r="M147" s="34" t="e">
        <f>(IF(COUNTIF(星期四78节!#REF!,B147)&gt;=2,1,COUNTIF(星期四78节!#REF!,B147))+IF(COUNTIF(星期四78节!#REF!,B147)&gt;=2,1,COUNTIF(星期四78节!#REF!,B147))+IF(COUNTIF(星期四78节!#REF!,B147)&gt;=2,1,COUNTIF(星期四78节!#REF!,B147))+IF(COUNTIF(星期四78节!#REF!,B147)&gt;=2,1,COUNTIF(星期四78节!#REF!,B147)))*2</f>
        <v>#REF!</v>
      </c>
      <c r="N147" s="34" t="e">
        <f t="shared" si="5"/>
        <v>#REF!</v>
      </c>
    </row>
    <row r="148" ht="20.1" customHeight="1" spans="1:14">
      <c r="A148" s="31">
        <v>169</v>
      </c>
      <c r="B148" s="35" t="s">
        <v>915</v>
      </c>
      <c r="C148" s="33" t="str">
        <f>VLOOKUP(B148,教师基础数据!$B$2:$G4659,3,FALSE)</f>
        <v>人文系</v>
      </c>
      <c r="D148" s="33" t="str">
        <f>VLOOKUP(B148,教师基础数据!$B$2:$G546,4,FALSE)</f>
        <v>外聘</v>
      </c>
      <c r="E148" s="33" t="str">
        <f>VLOOKUP(B148,教师基础数据!$B$2:$G4579,5,FALSE)</f>
        <v>英语教研室</v>
      </c>
      <c r="F148" s="31">
        <f t="shared" si="6"/>
        <v>7</v>
      </c>
      <c r="G148" s="34" t="e">
        <f>(IF(COUNTIF(星期四78节!#REF!,B148)&gt;=2,1,COUNTIF(星期四78节!#REF!,B148))+IF(COUNTIF(星期四78节!#REF!,B148)&gt;=2,1,COUNTIF(星期四78节!#REF!,B148))+IF(COUNTIF(星期四78节!#REF!,B148)&gt;=2,1,COUNTIF(星期四78节!#REF!,B148))+IF(COUNTIF(星期四78节!#REF!,B148)&gt;=2,1,COUNTIF(星期四78节!#REF!,B148)))*2</f>
        <v>#REF!</v>
      </c>
      <c r="H148" s="34" t="e">
        <f>(IF(COUNTIF(星期四78节!#REF!,B148)&gt;=2,1,COUNTIF(星期四78节!#REF!,B148))+IF(COUNTIF(星期四78节!#REF!,B148)&gt;=2,1,COUNTIF(星期四78节!#REF!,B148))+IF(COUNTIF(星期四78节!#REF!,B148)&gt;=2,1,COUNTIF(星期四78节!#REF!,B148))+IF(COUNTIF(星期四78节!#REF!,B148)&gt;=2,1,COUNTIF(星期四78节!#REF!,B148)))*2</f>
        <v>#REF!</v>
      </c>
      <c r="I148" s="34" t="e">
        <f>(IF(COUNTIF(星期四78节!#REF!,B148)&gt;=2,1,COUNTIF(星期四78节!#REF!,B148))+IF(COUNTIF(星期四78节!#REF!,B148)&gt;=2,1,COUNTIF(星期四78节!#REF!,B148))+IF(COUNTIF(星期四78节!#REF!,B148)&gt;=2,1,COUNTIF(星期四78节!#REF!,B148))+IF(COUNTIF(星期四78节!#REF!,B148)&gt;=2,1,COUNTIF(星期四78节!#REF!,B148)))*2</f>
        <v>#REF!</v>
      </c>
      <c r="J148" s="34" t="e">
        <f>(IF(COUNTIF(星期四78节!#REF!,B148)&gt;=2,1,COUNTIF(星期四78节!#REF!,B148))+IF(COUNTIF(星期四78节!#REF!,B148)&gt;=2,1,COUNTIF(星期四78节!#REF!,B148))+IF(COUNTIF(星期四78节!#REF!,B148)&gt;=2,1,COUNTIF(星期四78节!#REF!,B148))+IF(COUNTIF(星期四78节!#REF!,B148)&gt;=2,1,COUNTIF(星期四78节!#REF!,B148)))*2</f>
        <v>#REF!</v>
      </c>
      <c r="K148" s="34" t="e">
        <f>(IF(COUNTIF(星期四78节!#REF!,B148)&gt;=2,1,COUNTIF(星期四78节!#REF!,B148))+IF(COUNTIF(星期四78节!#REF!,B148)&gt;=2,1,COUNTIF(星期四78节!#REF!,B148)))*2+(IF(COUNTIF(星期四78节!#REF!,B148)&gt;=2,1,COUNTIF(星期四78节!#REF!,B148))+IF(COUNTIF(星期四78节!#REF!,B148)&gt;=2,1,COUNTIF(星期四78节!#REF!,B148)))*2</f>
        <v>#REF!</v>
      </c>
      <c r="L148" s="34" t="e">
        <f>(IF(COUNTIF(星期四78节!#REF!,B148)&gt;=2,1,COUNTIF(星期四78节!#REF!,B148))+IF(COUNTIF(星期四78节!#REF!,B148)&gt;=2,1,COUNTIF(星期四78节!#REF!,B148))+IF(COUNTIF(星期四78节!#REF!,B148)&gt;=2,1,COUNTIF(星期四78节!#REF!,B148))+IF(COUNTIF(星期四78节!#REF!,B148)&gt;=2,1,COUNTIF(星期四78节!#REF!,B148)))*2</f>
        <v>#REF!</v>
      </c>
      <c r="M148" s="34" t="e">
        <f>(IF(COUNTIF(星期四78节!#REF!,B148)&gt;=2,1,COUNTIF(星期四78节!#REF!,B148))+IF(COUNTIF(星期四78节!#REF!,B148)&gt;=2,1,COUNTIF(星期四78节!#REF!,B148))+IF(COUNTIF(星期四78节!#REF!,B148)&gt;=2,1,COUNTIF(星期四78节!#REF!,B148))+IF(COUNTIF(星期四78节!#REF!,B148)&gt;=2,1,COUNTIF(星期四78节!#REF!,B148)))*2</f>
        <v>#REF!</v>
      </c>
      <c r="N148" s="34" t="e">
        <f t="shared" si="5"/>
        <v>#REF!</v>
      </c>
    </row>
    <row r="149" ht="20.1" customHeight="1" spans="1:14">
      <c r="A149" s="31">
        <v>170</v>
      </c>
      <c r="B149" s="35" t="s">
        <v>916</v>
      </c>
      <c r="C149" s="33" t="str">
        <f>VLOOKUP(B149,教师基础数据!$B$2:$G4545,3,FALSE)</f>
        <v>人文系</v>
      </c>
      <c r="D149" s="33" t="str">
        <f>VLOOKUP(B149,教师基础数据!$B$2:$G620,4,FALSE)</f>
        <v>外聘</v>
      </c>
      <c r="E149" s="33" t="str">
        <f>VLOOKUP(B149,教师基础数据!$B$2:$G4653,5,FALSE)</f>
        <v>英语教研室</v>
      </c>
      <c r="F149" s="31">
        <f t="shared" si="6"/>
        <v>7</v>
      </c>
      <c r="G149" s="34" t="e">
        <f>(IF(COUNTIF(星期四78节!#REF!,B149)&gt;=2,1,COUNTIF(星期四78节!#REF!,B149))+IF(COUNTIF(星期四78节!#REF!,B149)&gt;=2,1,COUNTIF(星期四78节!#REF!,B149))+IF(COUNTIF(星期四78节!#REF!,B149)&gt;=2,1,COUNTIF(星期四78节!#REF!,B149))+IF(COUNTIF(星期四78节!#REF!,B149)&gt;=2,1,COUNTIF(星期四78节!#REF!,B149)))*2</f>
        <v>#REF!</v>
      </c>
      <c r="H149" s="34" t="e">
        <f>(IF(COUNTIF(星期四78节!#REF!,B149)&gt;=2,1,COUNTIF(星期四78节!#REF!,B149))+IF(COUNTIF(星期四78节!#REF!,B149)&gt;=2,1,COUNTIF(星期四78节!#REF!,B149))+IF(COUNTIF(星期四78节!#REF!,B149)&gt;=2,1,COUNTIF(星期四78节!#REF!,B149))+IF(COUNTIF(星期四78节!#REF!,B149)&gt;=2,1,COUNTIF(星期四78节!#REF!,B149)))*2</f>
        <v>#REF!</v>
      </c>
      <c r="I149" s="34" t="e">
        <f>(IF(COUNTIF(星期四78节!#REF!,B149)&gt;=2,1,COUNTIF(星期四78节!#REF!,B149))+IF(COUNTIF(星期四78节!#REF!,B149)&gt;=2,1,COUNTIF(星期四78节!#REF!,B149))+IF(COUNTIF(星期四78节!#REF!,B149)&gt;=2,1,COUNTIF(星期四78节!#REF!,B149))+IF(COUNTIF(星期四78节!#REF!,B149)&gt;=2,1,COUNTIF(星期四78节!#REF!,B149)))*2</f>
        <v>#REF!</v>
      </c>
      <c r="J149" s="34" t="e">
        <f>(IF(COUNTIF(星期四78节!#REF!,B149)&gt;=2,1,COUNTIF(星期四78节!#REF!,B149))+IF(COUNTIF(星期四78节!#REF!,B149)&gt;=2,1,COUNTIF(星期四78节!#REF!,B149))+IF(COUNTIF(星期四78节!#REF!,B149)&gt;=2,1,COUNTIF(星期四78节!#REF!,B149))+IF(COUNTIF(星期四78节!#REF!,B149)&gt;=2,1,COUNTIF(星期四78节!#REF!,B149)))*2</f>
        <v>#REF!</v>
      </c>
      <c r="K149" s="34" t="e">
        <f>(IF(COUNTIF(星期四78节!#REF!,B149)&gt;=2,1,COUNTIF(星期四78节!#REF!,B149))+IF(COUNTIF(星期四78节!#REF!,B149)&gt;=2,1,COUNTIF(星期四78节!#REF!,B149)))*2+(IF(COUNTIF(星期四78节!#REF!,B149)&gt;=2,1,COUNTIF(星期四78节!#REF!,B149))+IF(COUNTIF(星期四78节!#REF!,B149)&gt;=2,1,COUNTIF(星期四78节!#REF!,B149)))*2</f>
        <v>#REF!</v>
      </c>
      <c r="L149" s="34" t="e">
        <f>(IF(COUNTIF(星期四78节!#REF!,B149)&gt;=2,1,COUNTIF(星期四78节!#REF!,B149))+IF(COUNTIF(星期四78节!#REF!,B149)&gt;=2,1,COUNTIF(星期四78节!#REF!,B149))+IF(COUNTIF(星期四78节!#REF!,B149)&gt;=2,1,COUNTIF(星期四78节!#REF!,B149))+IF(COUNTIF(星期四78节!#REF!,B149)&gt;=2,1,COUNTIF(星期四78节!#REF!,B149)))*2</f>
        <v>#REF!</v>
      </c>
      <c r="M149" s="34" t="e">
        <f>(IF(COUNTIF(星期四78节!#REF!,B149)&gt;=2,1,COUNTIF(星期四78节!#REF!,B149))+IF(COUNTIF(星期四78节!#REF!,B149)&gt;=2,1,COUNTIF(星期四78节!#REF!,B149))+IF(COUNTIF(星期四78节!#REF!,B149)&gt;=2,1,COUNTIF(星期四78节!#REF!,B149))+IF(COUNTIF(星期四78节!#REF!,B149)&gt;=2,1,COUNTIF(星期四78节!#REF!,B149)))*2</f>
        <v>#REF!</v>
      </c>
      <c r="N149" s="34" t="e">
        <f t="shared" si="5"/>
        <v>#REF!</v>
      </c>
    </row>
    <row r="150" ht="20.1" customHeight="1" spans="1:14">
      <c r="A150" s="31">
        <v>171</v>
      </c>
      <c r="B150" s="35" t="s">
        <v>917</v>
      </c>
      <c r="C150" s="33" t="str">
        <f>VLOOKUP(B150,教师基础数据!$B$2:$G4805,3,FALSE)</f>
        <v>人文系</v>
      </c>
      <c r="D150" s="33" t="str">
        <f>VLOOKUP(B150,教师基础数据!$B$2:$G468,4,FALSE)</f>
        <v>专职</v>
      </c>
      <c r="E150" s="33" t="str">
        <f>VLOOKUP(B150,教师基础数据!$B$2:$G4501,5,FALSE)</f>
        <v>英语教研室</v>
      </c>
      <c r="F150" s="31">
        <f t="shared" si="6"/>
        <v>7</v>
      </c>
      <c r="G150" s="34" t="e">
        <f>(IF(COUNTIF(星期四78节!#REF!,B150)&gt;=2,1,COUNTIF(星期四78节!#REF!,B150))+IF(COUNTIF(星期四78节!#REF!,B150)&gt;=2,1,COUNTIF(星期四78节!#REF!,B150))+IF(COUNTIF(星期四78节!#REF!,B150)&gt;=2,1,COUNTIF(星期四78节!#REF!,B150))+IF(COUNTIF(星期四78节!#REF!,B150)&gt;=2,1,COUNTIF(星期四78节!#REF!,B150)))*2</f>
        <v>#REF!</v>
      </c>
      <c r="H150" s="34" t="e">
        <f>(IF(COUNTIF(星期四78节!#REF!,B150)&gt;=2,1,COUNTIF(星期四78节!#REF!,B150))+IF(COUNTIF(星期四78节!#REF!,B150)&gt;=2,1,COUNTIF(星期四78节!#REF!,B150))+IF(COUNTIF(星期四78节!#REF!,B150)&gt;=2,1,COUNTIF(星期四78节!#REF!,B150))+IF(COUNTIF(星期四78节!#REF!,B150)&gt;=2,1,COUNTIF(星期四78节!#REF!,B150)))*2</f>
        <v>#REF!</v>
      </c>
      <c r="I150" s="34" t="e">
        <f>(IF(COUNTIF(星期四78节!#REF!,B150)&gt;=2,1,COUNTIF(星期四78节!#REF!,B150))+IF(COUNTIF(星期四78节!#REF!,B150)&gt;=2,1,COUNTIF(星期四78节!#REF!,B150))+IF(COUNTIF(星期四78节!#REF!,B150)&gt;=2,1,COUNTIF(星期四78节!#REF!,B150))+IF(COUNTIF(星期四78节!#REF!,B150)&gt;=2,1,COUNTIF(星期四78节!#REF!,B150)))*2</f>
        <v>#REF!</v>
      </c>
      <c r="J150" s="34" t="e">
        <f>(IF(COUNTIF(星期四78节!#REF!,B150)&gt;=2,1,COUNTIF(星期四78节!#REF!,B150))+IF(COUNTIF(星期四78节!#REF!,B150)&gt;=2,1,COUNTIF(星期四78节!#REF!,B150))+IF(COUNTIF(星期四78节!#REF!,B150)&gt;=2,1,COUNTIF(星期四78节!#REF!,B150))+IF(COUNTIF(星期四78节!#REF!,B150)&gt;=2,1,COUNTIF(星期四78节!#REF!,B150)))*2</f>
        <v>#REF!</v>
      </c>
      <c r="K150" s="34" t="e">
        <f>(IF(COUNTIF(星期四78节!#REF!,B150)&gt;=2,1,COUNTIF(星期四78节!#REF!,B150))+IF(COUNTIF(星期四78节!#REF!,B150)&gt;=2,1,COUNTIF(星期四78节!#REF!,B150)))*2+(IF(COUNTIF(星期四78节!#REF!,B150)&gt;=2,1,COUNTIF(星期四78节!#REF!,B150))+IF(COUNTIF(星期四78节!#REF!,B150)&gt;=2,1,COUNTIF(星期四78节!#REF!,B150)))*2</f>
        <v>#REF!</v>
      </c>
      <c r="L150" s="34" t="e">
        <f>(IF(COUNTIF(星期四78节!#REF!,B150)&gt;=2,1,COUNTIF(星期四78节!#REF!,B150))+IF(COUNTIF(星期四78节!#REF!,B150)&gt;=2,1,COUNTIF(星期四78节!#REF!,B150))+IF(COUNTIF(星期四78节!#REF!,B150)&gt;=2,1,COUNTIF(星期四78节!#REF!,B150))+IF(COUNTIF(星期四78节!#REF!,B150)&gt;=2,1,COUNTIF(星期四78节!#REF!,B150)))*2</f>
        <v>#REF!</v>
      </c>
      <c r="M150" s="34" t="e">
        <f>(IF(COUNTIF(星期四78节!#REF!,B150)&gt;=2,1,COUNTIF(星期四78节!#REF!,B150))+IF(COUNTIF(星期四78节!#REF!,B150)&gt;=2,1,COUNTIF(星期四78节!#REF!,B150))+IF(COUNTIF(星期四78节!#REF!,B150)&gt;=2,1,COUNTIF(星期四78节!#REF!,B150))+IF(COUNTIF(星期四78节!#REF!,B150)&gt;=2,1,COUNTIF(星期四78节!#REF!,B150)))*2</f>
        <v>#REF!</v>
      </c>
      <c r="N150" s="34" t="e">
        <f t="shared" si="5"/>
        <v>#REF!</v>
      </c>
    </row>
    <row r="151" ht="20.1" customHeight="1" spans="1:14">
      <c r="A151" s="31">
        <v>172</v>
      </c>
      <c r="B151" s="35" t="s">
        <v>918</v>
      </c>
      <c r="C151" s="33" t="str">
        <f>VLOOKUP(B151,教师基础数据!$B$2:$G4683,3,FALSE)</f>
        <v>人文系</v>
      </c>
      <c r="D151" s="33" t="str">
        <f>VLOOKUP(B151,教师基础数据!$B$2:$G483,4,FALSE)</f>
        <v>专职</v>
      </c>
      <c r="E151" s="33" t="str">
        <f>VLOOKUP(B151,教师基础数据!$B$2:$G4516,5,FALSE)</f>
        <v>英语教研室</v>
      </c>
      <c r="F151" s="31">
        <f t="shared" si="6"/>
        <v>7</v>
      </c>
      <c r="G151" s="34" t="e">
        <f>(IF(COUNTIF(星期四78节!#REF!,B151)&gt;=2,1,COUNTIF(星期四78节!#REF!,B151))+IF(COUNTIF(星期四78节!#REF!,B151)&gt;=2,1,COUNTIF(星期四78节!#REF!,B151))+IF(COUNTIF(星期四78节!#REF!,B151)&gt;=2,1,COUNTIF(星期四78节!#REF!,B151))+IF(COUNTIF(星期四78节!#REF!,B151)&gt;=2,1,COUNTIF(星期四78节!#REF!,B151)))*2</f>
        <v>#REF!</v>
      </c>
      <c r="H151" s="34" t="e">
        <f>(IF(COUNTIF(星期四78节!#REF!,B151)&gt;=2,1,COUNTIF(星期四78节!#REF!,B151))+IF(COUNTIF(星期四78节!#REF!,B151)&gt;=2,1,COUNTIF(星期四78节!#REF!,B151))+IF(COUNTIF(星期四78节!#REF!,B151)&gt;=2,1,COUNTIF(星期四78节!#REF!,B151))+IF(COUNTIF(星期四78节!#REF!,B151)&gt;=2,1,COUNTIF(星期四78节!#REF!,B151)))*2</f>
        <v>#REF!</v>
      </c>
      <c r="I151" s="34" t="e">
        <f>(IF(COUNTIF(星期四78节!#REF!,B151)&gt;=2,1,COUNTIF(星期四78节!#REF!,B151))+IF(COUNTIF(星期四78节!#REF!,B151)&gt;=2,1,COUNTIF(星期四78节!#REF!,B151))+IF(COUNTIF(星期四78节!#REF!,B151)&gt;=2,1,COUNTIF(星期四78节!#REF!,B151))+IF(COUNTIF(星期四78节!#REF!,B151)&gt;=2,1,COUNTIF(星期四78节!#REF!,B151)))*2</f>
        <v>#REF!</v>
      </c>
      <c r="J151" s="34" t="e">
        <f>(IF(COUNTIF(星期四78节!#REF!,B151)&gt;=2,1,COUNTIF(星期四78节!#REF!,B151))+IF(COUNTIF(星期四78节!#REF!,B151)&gt;=2,1,COUNTIF(星期四78节!#REF!,B151))+IF(COUNTIF(星期四78节!#REF!,B151)&gt;=2,1,COUNTIF(星期四78节!#REF!,B151))+IF(COUNTIF(星期四78节!#REF!,B151)&gt;=2,1,COUNTIF(星期四78节!#REF!,B151)))*2</f>
        <v>#REF!</v>
      </c>
      <c r="K151" s="34" t="e">
        <f>(IF(COUNTIF(星期四78节!#REF!,B151)&gt;=2,1,COUNTIF(星期四78节!#REF!,B151))+IF(COUNTIF(星期四78节!#REF!,B151)&gt;=2,1,COUNTIF(星期四78节!#REF!,B151)))*2+(IF(COUNTIF(星期四78节!#REF!,B151)&gt;=2,1,COUNTIF(星期四78节!#REF!,B151))+IF(COUNTIF(星期四78节!#REF!,B151)&gt;=2,1,COUNTIF(星期四78节!#REF!,B151)))*2</f>
        <v>#REF!</v>
      </c>
      <c r="L151" s="34" t="e">
        <f>(IF(COUNTIF(星期四78节!#REF!,B151)&gt;=2,1,COUNTIF(星期四78节!#REF!,B151))+IF(COUNTIF(星期四78节!#REF!,B151)&gt;=2,1,COUNTIF(星期四78节!#REF!,B151))+IF(COUNTIF(星期四78节!#REF!,B151)&gt;=2,1,COUNTIF(星期四78节!#REF!,B151))+IF(COUNTIF(星期四78节!#REF!,B151)&gt;=2,1,COUNTIF(星期四78节!#REF!,B151)))*2</f>
        <v>#REF!</v>
      </c>
      <c r="M151" s="34" t="e">
        <f>(IF(COUNTIF(星期四78节!#REF!,B151)&gt;=2,1,COUNTIF(星期四78节!#REF!,B151))+IF(COUNTIF(星期四78节!#REF!,B151)&gt;=2,1,COUNTIF(星期四78节!#REF!,B151))+IF(COUNTIF(星期四78节!#REF!,B151)&gt;=2,1,COUNTIF(星期四78节!#REF!,B151))+IF(COUNTIF(星期四78节!#REF!,B151)&gt;=2,1,COUNTIF(星期四78节!#REF!,B151)))*2</f>
        <v>#REF!</v>
      </c>
      <c r="N151" s="34" t="e">
        <f t="shared" si="5"/>
        <v>#REF!</v>
      </c>
    </row>
    <row r="152" ht="20.1" customHeight="1" spans="1:14">
      <c r="A152" s="31">
        <v>173</v>
      </c>
      <c r="B152" s="35" t="s">
        <v>919</v>
      </c>
      <c r="C152" s="33" t="str">
        <f>VLOOKUP(B152,教师基础数据!$B$2:$G4603,3,FALSE)</f>
        <v>人文系</v>
      </c>
      <c r="D152" s="33" t="str">
        <f>VLOOKUP(B152,教师基础数据!$B$2:$G514,4,FALSE)</f>
        <v>专职</v>
      </c>
      <c r="E152" s="33" t="str">
        <f>VLOOKUP(B152,教师基础数据!$B$2:$G4547,5,FALSE)</f>
        <v>英语教研室</v>
      </c>
      <c r="F152" s="31">
        <f t="shared" si="6"/>
        <v>7</v>
      </c>
      <c r="G152" s="34" t="e">
        <f>(IF(COUNTIF(星期四78节!#REF!,B152)&gt;=2,1,COUNTIF(星期四78节!#REF!,B152))+IF(COUNTIF(星期四78节!#REF!,B152)&gt;=2,1,COUNTIF(星期四78节!#REF!,B152))+IF(COUNTIF(星期四78节!#REF!,B152)&gt;=2,1,COUNTIF(星期四78节!#REF!,B152))+IF(COUNTIF(星期四78节!#REF!,B152)&gt;=2,1,COUNTIF(星期四78节!#REF!,B152)))*2</f>
        <v>#REF!</v>
      </c>
      <c r="H152" s="34" t="e">
        <f>(IF(COUNTIF(星期四78节!#REF!,B152)&gt;=2,1,COUNTIF(星期四78节!#REF!,B152))+IF(COUNTIF(星期四78节!#REF!,B152)&gt;=2,1,COUNTIF(星期四78节!#REF!,B152))+IF(COUNTIF(星期四78节!#REF!,B152)&gt;=2,1,COUNTIF(星期四78节!#REF!,B152))+IF(COUNTIF(星期四78节!#REF!,B152)&gt;=2,1,COUNTIF(星期四78节!#REF!,B152)))*2</f>
        <v>#REF!</v>
      </c>
      <c r="I152" s="34" t="e">
        <f>(IF(COUNTIF(星期四78节!#REF!,B152)&gt;=2,1,COUNTIF(星期四78节!#REF!,B152))+IF(COUNTIF(星期四78节!#REF!,B152)&gt;=2,1,COUNTIF(星期四78节!#REF!,B152))+IF(COUNTIF(星期四78节!#REF!,B152)&gt;=2,1,COUNTIF(星期四78节!#REF!,B152))+IF(COUNTIF(星期四78节!#REF!,B152)&gt;=2,1,COUNTIF(星期四78节!#REF!,B152)))*2</f>
        <v>#REF!</v>
      </c>
      <c r="J152" s="34" t="e">
        <f>(IF(COUNTIF(星期四78节!#REF!,B152)&gt;=2,1,COUNTIF(星期四78节!#REF!,B152))+IF(COUNTIF(星期四78节!#REF!,B152)&gt;=2,1,COUNTIF(星期四78节!#REF!,B152))+IF(COUNTIF(星期四78节!#REF!,B152)&gt;=2,1,COUNTIF(星期四78节!#REF!,B152))+IF(COUNTIF(星期四78节!#REF!,B152)&gt;=2,1,COUNTIF(星期四78节!#REF!,B152)))*2</f>
        <v>#REF!</v>
      </c>
      <c r="K152" s="34" t="e">
        <f>(IF(COUNTIF(星期四78节!#REF!,B152)&gt;=2,1,COUNTIF(星期四78节!#REF!,B152))+IF(COUNTIF(星期四78节!#REF!,B152)&gt;=2,1,COUNTIF(星期四78节!#REF!,B152)))*2+(IF(COUNTIF(星期四78节!#REF!,B152)&gt;=2,1,COUNTIF(星期四78节!#REF!,B152))+IF(COUNTIF(星期四78节!#REF!,B152)&gt;=2,1,COUNTIF(星期四78节!#REF!,B152)))*2</f>
        <v>#REF!</v>
      </c>
      <c r="L152" s="34" t="e">
        <f>(IF(COUNTIF(星期四78节!#REF!,B152)&gt;=2,1,COUNTIF(星期四78节!#REF!,B152))+IF(COUNTIF(星期四78节!#REF!,B152)&gt;=2,1,COUNTIF(星期四78节!#REF!,B152))+IF(COUNTIF(星期四78节!#REF!,B152)&gt;=2,1,COUNTIF(星期四78节!#REF!,B152))+IF(COUNTIF(星期四78节!#REF!,B152)&gt;=2,1,COUNTIF(星期四78节!#REF!,B152)))*2</f>
        <v>#REF!</v>
      </c>
      <c r="M152" s="34" t="e">
        <f>(IF(COUNTIF(星期四78节!#REF!,B152)&gt;=2,1,COUNTIF(星期四78节!#REF!,B152))+IF(COUNTIF(星期四78节!#REF!,B152)&gt;=2,1,COUNTIF(星期四78节!#REF!,B152))+IF(COUNTIF(星期四78节!#REF!,B152)&gt;=2,1,COUNTIF(星期四78节!#REF!,B152))+IF(COUNTIF(星期四78节!#REF!,B152)&gt;=2,1,COUNTIF(星期四78节!#REF!,B152)))*2</f>
        <v>#REF!</v>
      </c>
      <c r="N152" s="34" t="e">
        <f t="shared" si="5"/>
        <v>#REF!</v>
      </c>
    </row>
    <row r="153" ht="20.1" customHeight="1" spans="1:14">
      <c r="A153" s="31">
        <v>174</v>
      </c>
      <c r="B153" s="35" t="s">
        <v>920</v>
      </c>
      <c r="C153" s="33" t="str">
        <f>VLOOKUP(B153,教师基础数据!$B$2:$G4607,3,FALSE)</f>
        <v>人文系</v>
      </c>
      <c r="D153" s="33" t="str">
        <f>VLOOKUP(B153,教师基础数据!$B$2:$G518,4,FALSE)</f>
        <v>专职</v>
      </c>
      <c r="E153" s="33" t="str">
        <f>VLOOKUP(B153,教师基础数据!$B$2:$G4551,5,FALSE)</f>
        <v>英语教研室</v>
      </c>
      <c r="F153" s="31">
        <f t="shared" si="6"/>
        <v>7</v>
      </c>
      <c r="G153" s="34" t="e">
        <f>(IF(COUNTIF(星期四78节!#REF!,B153)&gt;=2,1,COUNTIF(星期四78节!#REF!,B153))+IF(COUNTIF(星期四78节!#REF!,B153)&gt;=2,1,COUNTIF(星期四78节!#REF!,B153))+IF(COUNTIF(星期四78节!#REF!,B153)&gt;=2,1,COUNTIF(星期四78节!#REF!,B153))+IF(COUNTIF(星期四78节!#REF!,B153)&gt;=2,1,COUNTIF(星期四78节!#REF!,B153)))*2</f>
        <v>#REF!</v>
      </c>
      <c r="H153" s="34" t="e">
        <f>(IF(COUNTIF(星期四78节!#REF!,B153)&gt;=2,1,COUNTIF(星期四78节!#REF!,B153))+IF(COUNTIF(星期四78节!#REF!,B153)&gt;=2,1,COUNTIF(星期四78节!#REF!,B153))+IF(COUNTIF(星期四78节!#REF!,B153)&gt;=2,1,COUNTIF(星期四78节!#REF!,B153))+IF(COUNTIF(星期四78节!#REF!,B153)&gt;=2,1,COUNTIF(星期四78节!#REF!,B153)))*2</f>
        <v>#REF!</v>
      </c>
      <c r="I153" s="34" t="e">
        <f>(IF(COUNTIF(星期四78节!#REF!,B153)&gt;=2,1,COUNTIF(星期四78节!#REF!,B153))+IF(COUNTIF(星期四78节!#REF!,B153)&gt;=2,1,COUNTIF(星期四78节!#REF!,B153))+IF(COUNTIF(星期四78节!#REF!,B153)&gt;=2,1,COUNTIF(星期四78节!#REF!,B153))+IF(COUNTIF(星期四78节!#REF!,B153)&gt;=2,1,COUNTIF(星期四78节!#REF!,B153)))*2</f>
        <v>#REF!</v>
      </c>
      <c r="J153" s="34" t="e">
        <f>(IF(COUNTIF(星期四78节!#REF!,B153)&gt;=2,1,COUNTIF(星期四78节!#REF!,B153))+IF(COUNTIF(星期四78节!#REF!,B153)&gt;=2,1,COUNTIF(星期四78节!#REF!,B153))+IF(COUNTIF(星期四78节!#REF!,B153)&gt;=2,1,COUNTIF(星期四78节!#REF!,B153))+IF(COUNTIF(星期四78节!#REF!,B153)&gt;=2,1,COUNTIF(星期四78节!#REF!,B153)))*2</f>
        <v>#REF!</v>
      </c>
      <c r="K153" s="34" t="e">
        <f>(IF(COUNTIF(星期四78节!#REF!,B153)&gt;=2,1,COUNTIF(星期四78节!#REF!,B153))+IF(COUNTIF(星期四78节!#REF!,B153)&gt;=2,1,COUNTIF(星期四78节!#REF!,B153)))*2+(IF(COUNTIF(星期四78节!#REF!,B153)&gt;=2,1,COUNTIF(星期四78节!#REF!,B153))+IF(COUNTIF(星期四78节!#REF!,B153)&gt;=2,1,COUNTIF(星期四78节!#REF!,B153)))*2</f>
        <v>#REF!</v>
      </c>
      <c r="L153" s="34" t="e">
        <f>(IF(COUNTIF(星期四78节!#REF!,B153)&gt;=2,1,COUNTIF(星期四78节!#REF!,B153))+IF(COUNTIF(星期四78节!#REF!,B153)&gt;=2,1,COUNTIF(星期四78节!#REF!,B153))+IF(COUNTIF(星期四78节!#REF!,B153)&gt;=2,1,COUNTIF(星期四78节!#REF!,B153))+IF(COUNTIF(星期四78节!#REF!,B153)&gt;=2,1,COUNTIF(星期四78节!#REF!,B153)))*2</f>
        <v>#REF!</v>
      </c>
      <c r="M153" s="34" t="e">
        <f>(IF(COUNTIF(星期四78节!#REF!,B153)&gt;=2,1,COUNTIF(星期四78节!#REF!,B153))+IF(COUNTIF(星期四78节!#REF!,B153)&gt;=2,1,COUNTIF(星期四78节!#REF!,B153))+IF(COUNTIF(星期四78节!#REF!,B153)&gt;=2,1,COUNTIF(星期四78节!#REF!,B153))+IF(COUNTIF(星期四78节!#REF!,B153)&gt;=2,1,COUNTIF(星期四78节!#REF!,B153)))*2</f>
        <v>#REF!</v>
      </c>
      <c r="N153" s="34" t="e">
        <f t="shared" si="5"/>
        <v>#REF!</v>
      </c>
    </row>
    <row r="154" ht="20.1" customHeight="1" spans="1:14">
      <c r="A154" s="31">
        <v>175</v>
      </c>
      <c r="B154" s="35" t="s">
        <v>921</v>
      </c>
      <c r="C154" s="33" t="str">
        <f>VLOOKUP(B154,教师基础数据!$B$2:$G4477,3,FALSE)</f>
        <v>人文系</v>
      </c>
      <c r="D154" s="33" t="str">
        <f>VLOOKUP(B154,教师基础数据!$B$2:$G550,4,FALSE)</f>
        <v>专职</v>
      </c>
      <c r="E154" s="33" t="str">
        <f>VLOOKUP(B154,教师基础数据!$B$2:$G4583,5,FALSE)</f>
        <v>英语教研室</v>
      </c>
      <c r="F154" s="31">
        <f t="shared" si="6"/>
        <v>7</v>
      </c>
      <c r="G154" s="34" t="e">
        <f>(IF(COUNTIF(星期四78节!#REF!,B154)&gt;=2,1,COUNTIF(星期四78节!#REF!,B154))+IF(COUNTIF(星期四78节!#REF!,B154)&gt;=2,1,COUNTIF(星期四78节!#REF!,B154))+IF(COUNTIF(星期四78节!#REF!,B154)&gt;=2,1,COUNTIF(星期四78节!#REF!,B154))+IF(COUNTIF(星期四78节!#REF!,B154)&gt;=2,1,COUNTIF(星期四78节!#REF!,B154)))*2</f>
        <v>#REF!</v>
      </c>
      <c r="H154" s="34" t="e">
        <f>(IF(COUNTIF(星期四78节!#REF!,B154)&gt;=2,1,COUNTIF(星期四78节!#REF!,B154))+IF(COUNTIF(星期四78节!#REF!,B154)&gt;=2,1,COUNTIF(星期四78节!#REF!,B154))+IF(COUNTIF(星期四78节!#REF!,B154)&gt;=2,1,COUNTIF(星期四78节!#REF!,B154))+IF(COUNTIF(星期四78节!#REF!,B154)&gt;=2,1,COUNTIF(星期四78节!#REF!,B154)))*2</f>
        <v>#REF!</v>
      </c>
      <c r="I154" s="34" t="e">
        <f>(IF(COUNTIF(星期四78节!#REF!,B154)&gt;=2,1,COUNTIF(星期四78节!#REF!,B154))+IF(COUNTIF(星期四78节!#REF!,B154)&gt;=2,1,COUNTIF(星期四78节!#REF!,B154))+IF(COUNTIF(星期四78节!#REF!,B154)&gt;=2,1,COUNTIF(星期四78节!#REF!,B154))+IF(COUNTIF(星期四78节!#REF!,B154)&gt;=2,1,COUNTIF(星期四78节!#REF!,B154)))*2</f>
        <v>#REF!</v>
      </c>
      <c r="J154" s="34" t="e">
        <f>(IF(COUNTIF(星期四78节!#REF!,B154)&gt;=2,1,COUNTIF(星期四78节!#REF!,B154))+IF(COUNTIF(星期四78节!#REF!,B154)&gt;=2,1,COUNTIF(星期四78节!#REF!,B154))+IF(COUNTIF(星期四78节!#REF!,B154)&gt;=2,1,COUNTIF(星期四78节!#REF!,B154))+IF(COUNTIF(星期四78节!#REF!,B154)&gt;=2,1,COUNTIF(星期四78节!#REF!,B154)))*2</f>
        <v>#REF!</v>
      </c>
      <c r="K154" s="34" t="e">
        <f>(IF(COUNTIF(星期四78节!#REF!,B154)&gt;=2,1,COUNTIF(星期四78节!#REF!,B154))+IF(COUNTIF(星期四78节!#REF!,B154)&gt;=2,1,COUNTIF(星期四78节!#REF!,B154)))*2+(IF(COUNTIF(星期四78节!#REF!,B154)&gt;=2,1,COUNTIF(星期四78节!#REF!,B154))+IF(COUNTIF(星期四78节!#REF!,B154)&gt;=2,1,COUNTIF(星期四78节!#REF!,B154)))*2</f>
        <v>#REF!</v>
      </c>
      <c r="L154" s="34" t="e">
        <f>(IF(COUNTIF(星期四78节!#REF!,B154)&gt;=2,1,COUNTIF(星期四78节!#REF!,B154))+IF(COUNTIF(星期四78节!#REF!,B154)&gt;=2,1,COUNTIF(星期四78节!#REF!,B154))+IF(COUNTIF(星期四78节!#REF!,B154)&gt;=2,1,COUNTIF(星期四78节!#REF!,B154))+IF(COUNTIF(星期四78节!#REF!,B154)&gt;=2,1,COUNTIF(星期四78节!#REF!,B154)))*2</f>
        <v>#REF!</v>
      </c>
      <c r="M154" s="34" t="e">
        <f>(IF(COUNTIF(星期四78节!#REF!,B154)&gt;=2,1,COUNTIF(星期四78节!#REF!,B154))+IF(COUNTIF(星期四78节!#REF!,B154)&gt;=2,1,COUNTIF(星期四78节!#REF!,B154))+IF(COUNTIF(星期四78节!#REF!,B154)&gt;=2,1,COUNTIF(星期四78节!#REF!,B154))+IF(COUNTIF(星期四78节!#REF!,B154)&gt;=2,1,COUNTIF(星期四78节!#REF!,B154)))*2</f>
        <v>#REF!</v>
      </c>
      <c r="N154" s="34" t="e">
        <f t="shared" si="5"/>
        <v>#REF!</v>
      </c>
    </row>
    <row r="155" ht="20.1" customHeight="1" spans="1:14">
      <c r="A155" s="31">
        <v>176</v>
      </c>
      <c r="B155" s="35" t="s">
        <v>922</v>
      </c>
      <c r="C155" s="33" t="str">
        <f>VLOOKUP(B155,教师基础数据!$B$2:$G4572,3,FALSE)</f>
        <v>人文系</v>
      </c>
      <c r="D155" s="33" t="str">
        <f>VLOOKUP(B155,教师基础数据!$B$2:$G552,4,FALSE)</f>
        <v>专职</v>
      </c>
      <c r="E155" s="33" t="str">
        <f>VLOOKUP(B155,教师基础数据!$B$2:$G4585,5,FALSE)</f>
        <v>英语教研室</v>
      </c>
      <c r="F155" s="31">
        <f t="shared" si="6"/>
        <v>7</v>
      </c>
      <c r="G155" s="34" t="e">
        <f>(IF(COUNTIF(星期四78节!#REF!,B155)&gt;=2,1,COUNTIF(星期四78节!#REF!,B155))+IF(COUNTIF(星期四78节!#REF!,B155)&gt;=2,1,COUNTIF(星期四78节!#REF!,B155))+IF(COUNTIF(星期四78节!#REF!,B155)&gt;=2,1,COUNTIF(星期四78节!#REF!,B155))+IF(COUNTIF(星期四78节!#REF!,B155)&gt;=2,1,COUNTIF(星期四78节!#REF!,B155)))*2</f>
        <v>#REF!</v>
      </c>
      <c r="H155" s="34" t="e">
        <f>(IF(COUNTIF(星期四78节!#REF!,B155)&gt;=2,1,COUNTIF(星期四78节!#REF!,B155))+IF(COUNTIF(星期四78节!#REF!,B155)&gt;=2,1,COUNTIF(星期四78节!#REF!,B155))+IF(COUNTIF(星期四78节!#REF!,B155)&gt;=2,1,COUNTIF(星期四78节!#REF!,B155))+IF(COUNTIF(星期四78节!#REF!,B155)&gt;=2,1,COUNTIF(星期四78节!#REF!,B155)))*2</f>
        <v>#REF!</v>
      </c>
      <c r="I155" s="34" t="e">
        <f>(IF(COUNTIF(星期四78节!#REF!,B155)&gt;=2,1,COUNTIF(星期四78节!#REF!,B155))+IF(COUNTIF(星期四78节!#REF!,B155)&gt;=2,1,COUNTIF(星期四78节!#REF!,B155))+IF(COUNTIF(星期四78节!#REF!,B155)&gt;=2,1,COUNTIF(星期四78节!#REF!,B155))+IF(COUNTIF(星期四78节!#REF!,B155)&gt;=2,1,COUNTIF(星期四78节!#REF!,B155)))*2</f>
        <v>#REF!</v>
      </c>
      <c r="J155" s="34" t="e">
        <f>(IF(COUNTIF(星期四78节!#REF!,B155)&gt;=2,1,COUNTIF(星期四78节!#REF!,B155))+IF(COUNTIF(星期四78节!#REF!,B155)&gt;=2,1,COUNTIF(星期四78节!#REF!,B155))+IF(COUNTIF(星期四78节!#REF!,B155)&gt;=2,1,COUNTIF(星期四78节!#REF!,B155))+IF(COUNTIF(星期四78节!#REF!,B155)&gt;=2,1,COUNTIF(星期四78节!#REF!,B155)))*2</f>
        <v>#REF!</v>
      </c>
      <c r="K155" s="34" t="e">
        <f>(IF(COUNTIF(星期四78节!#REF!,B155)&gt;=2,1,COUNTIF(星期四78节!#REF!,B155))+IF(COUNTIF(星期四78节!#REF!,B155)&gt;=2,1,COUNTIF(星期四78节!#REF!,B155)))*2+(IF(COUNTIF(星期四78节!#REF!,B155)&gt;=2,1,COUNTIF(星期四78节!#REF!,B155))+IF(COUNTIF(星期四78节!#REF!,B155)&gt;=2,1,COUNTIF(星期四78节!#REF!,B155)))*2</f>
        <v>#REF!</v>
      </c>
      <c r="L155" s="34" t="e">
        <f>(IF(COUNTIF(星期四78节!#REF!,B155)&gt;=2,1,COUNTIF(星期四78节!#REF!,B155))+IF(COUNTIF(星期四78节!#REF!,B155)&gt;=2,1,COUNTIF(星期四78节!#REF!,B155))+IF(COUNTIF(星期四78节!#REF!,B155)&gt;=2,1,COUNTIF(星期四78节!#REF!,B155))+IF(COUNTIF(星期四78节!#REF!,B155)&gt;=2,1,COUNTIF(星期四78节!#REF!,B155)))*2</f>
        <v>#REF!</v>
      </c>
      <c r="M155" s="34" t="e">
        <f>(IF(COUNTIF(星期四78节!#REF!,B155)&gt;=2,1,COUNTIF(星期四78节!#REF!,B155))+IF(COUNTIF(星期四78节!#REF!,B155)&gt;=2,1,COUNTIF(星期四78节!#REF!,B155))+IF(COUNTIF(星期四78节!#REF!,B155)&gt;=2,1,COUNTIF(星期四78节!#REF!,B155))+IF(COUNTIF(星期四78节!#REF!,B155)&gt;=2,1,COUNTIF(星期四78节!#REF!,B155)))*2</f>
        <v>#REF!</v>
      </c>
      <c r="N155" s="34" t="e">
        <f t="shared" si="5"/>
        <v>#REF!</v>
      </c>
    </row>
    <row r="156" ht="20.1" customHeight="1" spans="1:14">
      <c r="A156" s="31">
        <v>177</v>
      </c>
      <c r="B156" s="35" t="s">
        <v>923</v>
      </c>
      <c r="C156" s="33" t="str">
        <f>VLOOKUP(B156,教师基础数据!$B$2:$G4776,3,FALSE)</f>
        <v>人文系</v>
      </c>
      <c r="D156" s="33" t="str">
        <f>VLOOKUP(B156,教师基础数据!$B$2:$G588,4,FALSE)</f>
        <v>专职</v>
      </c>
      <c r="E156" s="33" t="str">
        <f>VLOOKUP(B156,教师基础数据!$B$2:$G4621,5,FALSE)</f>
        <v>英语教研室</v>
      </c>
      <c r="F156" s="31">
        <f t="shared" si="6"/>
        <v>7</v>
      </c>
      <c r="G156" s="34" t="e">
        <f>(IF(COUNTIF(星期四78节!#REF!,B156)&gt;=2,1,COUNTIF(星期四78节!#REF!,B156))+IF(COUNTIF(星期四78节!#REF!,B156)&gt;=2,1,COUNTIF(星期四78节!#REF!,B156))+IF(COUNTIF(星期四78节!#REF!,B156)&gt;=2,1,COUNTIF(星期四78节!#REF!,B156))+IF(COUNTIF(星期四78节!#REF!,B156)&gt;=2,1,COUNTIF(星期四78节!#REF!,B156)))*2</f>
        <v>#REF!</v>
      </c>
      <c r="H156" s="34" t="e">
        <f>(IF(COUNTIF(星期四78节!#REF!,B156)&gt;=2,1,COUNTIF(星期四78节!#REF!,B156))+IF(COUNTIF(星期四78节!#REF!,B156)&gt;=2,1,COUNTIF(星期四78节!#REF!,B156))+IF(COUNTIF(星期四78节!#REF!,B156)&gt;=2,1,COUNTIF(星期四78节!#REF!,B156))+IF(COUNTIF(星期四78节!#REF!,B156)&gt;=2,1,COUNTIF(星期四78节!#REF!,B156)))*2</f>
        <v>#REF!</v>
      </c>
      <c r="I156" s="34" t="e">
        <f>(IF(COUNTIF(星期四78节!#REF!,B156)&gt;=2,1,COUNTIF(星期四78节!#REF!,B156))+IF(COUNTIF(星期四78节!#REF!,B156)&gt;=2,1,COUNTIF(星期四78节!#REF!,B156))+IF(COUNTIF(星期四78节!#REF!,B156)&gt;=2,1,COUNTIF(星期四78节!#REF!,B156))+IF(COUNTIF(星期四78节!#REF!,B156)&gt;=2,1,COUNTIF(星期四78节!#REF!,B156)))*2</f>
        <v>#REF!</v>
      </c>
      <c r="J156" s="34" t="e">
        <f>(IF(COUNTIF(星期四78节!#REF!,B156)&gt;=2,1,COUNTIF(星期四78节!#REF!,B156))+IF(COUNTIF(星期四78节!#REF!,B156)&gt;=2,1,COUNTIF(星期四78节!#REF!,B156))+IF(COUNTIF(星期四78节!#REF!,B156)&gt;=2,1,COUNTIF(星期四78节!#REF!,B156))+IF(COUNTIF(星期四78节!#REF!,B156)&gt;=2,1,COUNTIF(星期四78节!#REF!,B156)))*2</f>
        <v>#REF!</v>
      </c>
      <c r="K156" s="34" t="e">
        <f>(IF(COUNTIF(星期四78节!#REF!,B156)&gt;=2,1,COUNTIF(星期四78节!#REF!,B156))+IF(COUNTIF(星期四78节!#REF!,B156)&gt;=2,1,COUNTIF(星期四78节!#REF!,B156)))*2+(IF(COUNTIF(星期四78节!#REF!,B156)&gt;=2,1,COUNTIF(星期四78节!#REF!,B156))+IF(COUNTIF(星期四78节!#REF!,B156)&gt;=2,1,COUNTIF(星期四78节!#REF!,B156)))*2</f>
        <v>#REF!</v>
      </c>
      <c r="L156" s="34" t="e">
        <f>(IF(COUNTIF(星期四78节!#REF!,B156)&gt;=2,1,COUNTIF(星期四78节!#REF!,B156))+IF(COUNTIF(星期四78节!#REF!,B156)&gt;=2,1,COUNTIF(星期四78节!#REF!,B156))+IF(COUNTIF(星期四78节!#REF!,B156)&gt;=2,1,COUNTIF(星期四78节!#REF!,B156))+IF(COUNTIF(星期四78节!#REF!,B156)&gt;=2,1,COUNTIF(星期四78节!#REF!,B156)))*2</f>
        <v>#REF!</v>
      </c>
      <c r="M156" s="34" t="e">
        <f>(IF(COUNTIF(星期四78节!#REF!,B156)&gt;=2,1,COUNTIF(星期四78节!#REF!,B156))+IF(COUNTIF(星期四78节!#REF!,B156)&gt;=2,1,COUNTIF(星期四78节!#REF!,B156))+IF(COUNTIF(星期四78节!#REF!,B156)&gt;=2,1,COUNTIF(星期四78节!#REF!,B156))+IF(COUNTIF(星期四78节!#REF!,B156)&gt;=2,1,COUNTIF(星期四78节!#REF!,B156)))*2</f>
        <v>#REF!</v>
      </c>
      <c r="N156" s="34" t="e">
        <f t="shared" si="5"/>
        <v>#REF!</v>
      </c>
    </row>
    <row r="157" ht="20.1" customHeight="1" spans="1:14">
      <c r="A157" s="31">
        <v>178</v>
      </c>
      <c r="B157" s="35" t="s">
        <v>924</v>
      </c>
      <c r="C157" s="33" t="str">
        <f>VLOOKUP(B157,教师基础数据!$B$2:$G4529,3,FALSE)</f>
        <v>人文系</v>
      </c>
      <c r="D157" s="33" t="str">
        <f>VLOOKUP(B157,教师基础数据!$B$2:$G609,4,FALSE)</f>
        <v>专职</v>
      </c>
      <c r="E157" s="33" t="str">
        <f>VLOOKUP(B157,教师基础数据!$B$2:$G4642,5,FALSE)</f>
        <v>英语教研室</v>
      </c>
      <c r="F157" s="31">
        <f t="shared" si="6"/>
        <v>7</v>
      </c>
      <c r="G157" s="34" t="e">
        <f>(IF(COUNTIF(星期四78节!#REF!,B157)&gt;=2,1,COUNTIF(星期四78节!#REF!,B157))+IF(COUNTIF(星期四78节!#REF!,B157)&gt;=2,1,COUNTIF(星期四78节!#REF!,B157))+IF(COUNTIF(星期四78节!#REF!,B157)&gt;=2,1,COUNTIF(星期四78节!#REF!,B157))+IF(COUNTIF(星期四78节!#REF!,B157)&gt;=2,1,COUNTIF(星期四78节!#REF!,B157)))*2</f>
        <v>#REF!</v>
      </c>
      <c r="H157" s="34" t="e">
        <f>(IF(COUNTIF(星期四78节!#REF!,B157)&gt;=2,1,COUNTIF(星期四78节!#REF!,B157))+IF(COUNTIF(星期四78节!#REF!,B157)&gt;=2,1,COUNTIF(星期四78节!#REF!,B157))+IF(COUNTIF(星期四78节!#REF!,B157)&gt;=2,1,COUNTIF(星期四78节!#REF!,B157))+IF(COUNTIF(星期四78节!#REF!,B157)&gt;=2,1,COUNTIF(星期四78节!#REF!,B157)))*2</f>
        <v>#REF!</v>
      </c>
      <c r="I157" s="34" t="e">
        <f>(IF(COUNTIF(星期四78节!#REF!,B157)&gt;=2,1,COUNTIF(星期四78节!#REF!,B157))+IF(COUNTIF(星期四78节!#REF!,B157)&gt;=2,1,COUNTIF(星期四78节!#REF!,B157))+IF(COUNTIF(星期四78节!#REF!,B157)&gt;=2,1,COUNTIF(星期四78节!#REF!,B157))+IF(COUNTIF(星期四78节!#REF!,B157)&gt;=2,1,COUNTIF(星期四78节!#REF!,B157)))*2</f>
        <v>#REF!</v>
      </c>
      <c r="J157" s="34" t="e">
        <f>(IF(COUNTIF(星期四78节!#REF!,B157)&gt;=2,1,COUNTIF(星期四78节!#REF!,B157))+IF(COUNTIF(星期四78节!#REF!,B157)&gt;=2,1,COUNTIF(星期四78节!#REF!,B157))+IF(COUNTIF(星期四78节!#REF!,B157)&gt;=2,1,COUNTIF(星期四78节!#REF!,B157))+IF(COUNTIF(星期四78节!#REF!,B157)&gt;=2,1,COUNTIF(星期四78节!#REF!,B157)))*2</f>
        <v>#REF!</v>
      </c>
      <c r="K157" s="34" t="e">
        <f>(IF(COUNTIF(星期四78节!#REF!,B157)&gt;=2,1,COUNTIF(星期四78节!#REF!,B157))+IF(COUNTIF(星期四78节!#REF!,B157)&gt;=2,1,COUNTIF(星期四78节!#REF!,B157)))*2+(IF(COUNTIF(星期四78节!#REF!,B157)&gt;=2,1,COUNTIF(星期四78节!#REF!,B157))+IF(COUNTIF(星期四78节!#REF!,B157)&gt;=2,1,COUNTIF(星期四78节!#REF!,B157)))*2</f>
        <v>#REF!</v>
      </c>
      <c r="L157" s="34" t="e">
        <f>(IF(COUNTIF(星期四78节!#REF!,B157)&gt;=2,1,COUNTIF(星期四78节!#REF!,B157))+IF(COUNTIF(星期四78节!#REF!,B157)&gt;=2,1,COUNTIF(星期四78节!#REF!,B157))+IF(COUNTIF(星期四78节!#REF!,B157)&gt;=2,1,COUNTIF(星期四78节!#REF!,B157))+IF(COUNTIF(星期四78节!#REF!,B157)&gt;=2,1,COUNTIF(星期四78节!#REF!,B157)))*2</f>
        <v>#REF!</v>
      </c>
      <c r="M157" s="34" t="e">
        <f>(IF(COUNTIF(星期四78节!#REF!,B157)&gt;=2,1,COUNTIF(星期四78节!#REF!,B157))+IF(COUNTIF(星期四78节!#REF!,B157)&gt;=2,1,COUNTIF(星期四78节!#REF!,B157))+IF(COUNTIF(星期四78节!#REF!,B157)&gt;=2,1,COUNTIF(星期四78节!#REF!,B157))+IF(COUNTIF(星期四78节!#REF!,B157)&gt;=2,1,COUNTIF(星期四78节!#REF!,B157)))*2</f>
        <v>#REF!</v>
      </c>
      <c r="N157" s="34" t="e">
        <f t="shared" si="5"/>
        <v>#REF!</v>
      </c>
    </row>
    <row r="158" ht="20.1" customHeight="1" spans="1:14">
      <c r="A158" s="31">
        <v>179</v>
      </c>
      <c r="B158" s="35" t="s">
        <v>925</v>
      </c>
      <c r="C158" s="33" t="str">
        <f>VLOOKUP(B158,教师基础数据!$B$2:$G4588,3,FALSE)</f>
        <v>人文系</v>
      </c>
      <c r="D158" s="33" t="str">
        <f>VLOOKUP(B158,教师基础数据!$B$2:$G611,4,FALSE)</f>
        <v>专职</v>
      </c>
      <c r="E158" s="33" t="str">
        <f>VLOOKUP(B158,教师基础数据!$B$2:$G4644,5,FALSE)</f>
        <v>英语教研室</v>
      </c>
      <c r="F158" s="31">
        <f t="shared" si="6"/>
        <v>7</v>
      </c>
      <c r="G158" s="34" t="e">
        <f>(IF(COUNTIF(星期四78节!#REF!,B158)&gt;=2,1,COUNTIF(星期四78节!#REF!,B158))+IF(COUNTIF(星期四78节!#REF!,B158)&gt;=2,1,COUNTIF(星期四78节!#REF!,B158))+IF(COUNTIF(星期四78节!#REF!,B158)&gt;=2,1,COUNTIF(星期四78节!#REF!,B158))+IF(COUNTIF(星期四78节!#REF!,B158)&gt;=2,1,COUNTIF(星期四78节!#REF!,B158)))*2</f>
        <v>#REF!</v>
      </c>
      <c r="H158" s="34" t="e">
        <f>(IF(COUNTIF(星期四78节!#REF!,B158)&gt;=2,1,COUNTIF(星期四78节!#REF!,B158))+IF(COUNTIF(星期四78节!#REF!,B158)&gt;=2,1,COUNTIF(星期四78节!#REF!,B158))+IF(COUNTIF(星期四78节!#REF!,B158)&gt;=2,1,COUNTIF(星期四78节!#REF!,B158))+IF(COUNTIF(星期四78节!#REF!,B158)&gt;=2,1,COUNTIF(星期四78节!#REF!,B158)))*2</f>
        <v>#REF!</v>
      </c>
      <c r="I158" s="34" t="e">
        <f>(IF(COUNTIF(星期四78节!#REF!,B158)&gt;=2,1,COUNTIF(星期四78节!#REF!,B158))+IF(COUNTIF(星期四78节!#REF!,B158)&gt;=2,1,COUNTIF(星期四78节!#REF!,B158))+IF(COUNTIF(星期四78节!#REF!,B158)&gt;=2,1,COUNTIF(星期四78节!#REF!,B158))+IF(COUNTIF(星期四78节!#REF!,B158)&gt;=2,1,COUNTIF(星期四78节!#REF!,B158)))*2</f>
        <v>#REF!</v>
      </c>
      <c r="J158" s="34" t="e">
        <f>(IF(COUNTIF(星期四78节!#REF!,B158)&gt;=2,1,COUNTIF(星期四78节!#REF!,B158))+IF(COUNTIF(星期四78节!#REF!,B158)&gt;=2,1,COUNTIF(星期四78节!#REF!,B158))+IF(COUNTIF(星期四78节!#REF!,B158)&gt;=2,1,COUNTIF(星期四78节!#REF!,B158))+IF(COUNTIF(星期四78节!#REF!,B158)&gt;=2,1,COUNTIF(星期四78节!#REF!,B158)))*2</f>
        <v>#REF!</v>
      </c>
      <c r="K158" s="34" t="e">
        <f>(IF(COUNTIF(星期四78节!#REF!,B158)&gt;=2,1,COUNTIF(星期四78节!#REF!,B158))+IF(COUNTIF(星期四78节!#REF!,B158)&gt;=2,1,COUNTIF(星期四78节!#REF!,B158)))*2+(IF(COUNTIF(星期四78节!#REF!,B158)&gt;=2,1,COUNTIF(星期四78节!#REF!,B158))+IF(COUNTIF(星期四78节!#REF!,B158)&gt;=2,1,COUNTIF(星期四78节!#REF!,B158)))*2</f>
        <v>#REF!</v>
      </c>
      <c r="L158" s="34" t="e">
        <f>(IF(COUNTIF(星期四78节!#REF!,B158)&gt;=2,1,COUNTIF(星期四78节!#REF!,B158))+IF(COUNTIF(星期四78节!#REF!,B158)&gt;=2,1,COUNTIF(星期四78节!#REF!,B158))+IF(COUNTIF(星期四78节!#REF!,B158)&gt;=2,1,COUNTIF(星期四78节!#REF!,B158))+IF(COUNTIF(星期四78节!#REF!,B158)&gt;=2,1,COUNTIF(星期四78节!#REF!,B158)))*2</f>
        <v>#REF!</v>
      </c>
      <c r="M158" s="34" t="e">
        <f>(IF(COUNTIF(星期四78节!#REF!,B158)&gt;=2,1,COUNTIF(星期四78节!#REF!,B158))+IF(COUNTIF(星期四78节!#REF!,B158)&gt;=2,1,COUNTIF(星期四78节!#REF!,B158))+IF(COUNTIF(星期四78节!#REF!,B158)&gt;=2,1,COUNTIF(星期四78节!#REF!,B158))+IF(COUNTIF(星期四78节!#REF!,B158)&gt;=2,1,COUNTIF(星期四78节!#REF!,B158)))*2</f>
        <v>#REF!</v>
      </c>
      <c r="N158" s="34" t="e">
        <f t="shared" si="5"/>
        <v>#REF!</v>
      </c>
    </row>
    <row r="159" ht="20.1" customHeight="1" spans="1:14">
      <c r="A159" s="31">
        <v>180</v>
      </c>
      <c r="B159" s="35" t="s">
        <v>926</v>
      </c>
      <c r="C159" s="33" t="str">
        <f>VLOOKUP(B159,教师基础数据!$B$2:$G4565,3,FALSE)</f>
        <v>人文系</v>
      </c>
      <c r="D159" s="33" t="str">
        <f>VLOOKUP(B159,教师基础数据!$B$2:$G642,4,FALSE)</f>
        <v>专职</v>
      </c>
      <c r="E159" s="33" t="str">
        <f>VLOOKUP(B159,教师基础数据!$B$2:$G4675,5,FALSE)</f>
        <v>英语教研室</v>
      </c>
      <c r="F159" s="31">
        <f t="shared" si="6"/>
        <v>7</v>
      </c>
      <c r="G159" s="34" t="e">
        <f>(IF(COUNTIF(星期四78节!#REF!,B159)&gt;=2,1,COUNTIF(星期四78节!#REF!,B159))+IF(COUNTIF(星期四78节!#REF!,B159)&gt;=2,1,COUNTIF(星期四78节!#REF!,B159))+IF(COUNTIF(星期四78节!#REF!,B159)&gt;=2,1,COUNTIF(星期四78节!#REF!,B159))+IF(COUNTIF(星期四78节!#REF!,B159)&gt;=2,1,COUNTIF(星期四78节!#REF!,B159)))*2</f>
        <v>#REF!</v>
      </c>
      <c r="H159" s="34" t="e">
        <f>(IF(COUNTIF(星期四78节!#REF!,B159)&gt;=2,1,COUNTIF(星期四78节!#REF!,B159))+IF(COUNTIF(星期四78节!#REF!,B159)&gt;=2,1,COUNTIF(星期四78节!#REF!,B159))+IF(COUNTIF(星期四78节!#REF!,B159)&gt;=2,1,COUNTIF(星期四78节!#REF!,B159))+IF(COUNTIF(星期四78节!#REF!,B159)&gt;=2,1,COUNTIF(星期四78节!#REF!,B159)))*2</f>
        <v>#REF!</v>
      </c>
      <c r="I159" s="34" t="e">
        <f>(IF(COUNTIF(星期四78节!#REF!,B159)&gt;=2,1,COUNTIF(星期四78节!#REF!,B159))+IF(COUNTIF(星期四78节!#REF!,B159)&gt;=2,1,COUNTIF(星期四78节!#REF!,B159))+IF(COUNTIF(星期四78节!#REF!,B159)&gt;=2,1,COUNTIF(星期四78节!#REF!,B159))+IF(COUNTIF(星期四78节!#REF!,B159)&gt;=2,1,COUNTIF(星期四78节!#REF!,B159)))*2</f>
        <v>#REF!</v>
      </c>
      <c r="J159" s="34" t="e">
        <f>(IF(COUNTIF(星期四78节!#REF!,B159)&gt;=2,1,COUNTIF(星期四78节!#REF!,B159))+IF(COUNTIF(星期四78节!#REF!,B159)&gt;=2,1,COUNTIF(星期四78节!#REF!,B159))+IF(COUNTIF(星期四78节!#REF!,B159)&gt;=2,1,COUNTIF(星期四78节!#REF!,B159))+IF(COUNTIF(星期四78节!#REF!,B159)&gt;=2,1,COUNTIF(星期四78节!#REF!,B159)))*2</f>
        <v>#REF!</v>
      </c>
      <c r="K159" s="34" t="e">
        <f>(IF(COUNTIF(星期四78节!#REF!,B159)&gt;=2,1,COUNTIF(星期四78节!#REF!,B159))+IF(COUNTIF(星期四78节!#REF!,B159)&gt;=2,1,COUNTIF(星期四78节!#REF!,B159)))*2+(IF(COUNTIF(星期四78节!#REF!,B159)&gt;=2,1,COUNTIF(星期四78节!#REF!,B159))+IF(COUNTIF(星期四78节!#REF!,B159)&gt;=2,1,COUNTIF(星期四78节!#REF!,B159)))*2</f>
        <v>#REF!</v>
      </c>
      <c r="L159" s="34" t="e">
        <f>(IF(COUNTIF(星期四78节!#REF!,B159)&gt;=2,1,COUNTIF(星期四78节!#REF!,B159))+IF(COUNTIF(星期四78节!#REF!,B159)&gt;=2,1,COUNTIF(星期四78节!#REF!,B159))+IF(COUNTIF(星期四78节!#REF!,B159)&gt;=2,1,COUNTIF(星期四78节!#REF!,B159))+IF(COUNTIF(星期四78节!#REF!,B159)&gt;=2,1,COUNTIF(星期四78节!#REF!,B159)))*2</f>
        <v>#REF!</v>
      </c>
      <c r="M159" s="34" t="e">
        <f>(IF(COUNTIF(星期四78节!#REF!,B159)&gt;=2,1,COUNTIF(星期四78节!#REF!,B159))+IF(COUNTIF(星期四78节!#REF!,B159)&gt;=2,1,COUNTIF(星期四78节!#REF!,B159))+IF(COUNTIF(星期四78节!#REF!,B159)&gt;=2,1,COUNTIF(星期四78节!#REF!,B159))+IF(COUNTIF(星期四78节!#REF!,B159)&gt;=2,1,COUNTIF(星期四78节!#REF!,B159)))*2</f>
        <v>#REF!</v>
      </c>
      <c r="N159" s="34" t="e">
        <f t="shared" si="5"/>
        <v>#REF!</v>
      </c>
    </row>
    <row r="160" ht="20.1" customHeight="1" spans="1:14">
      <c r="A160" s="31">
        <v>181</v>
      </c>
      <c r="B160" s="35" t="s">
        <v>927</v>
      </c>
      <c r="C160" s="33" t="str">
        <f>VLOOKUP(B160,教师基础数据!$B$2:$G4717,3,FALSE)</f>
        <v>人文系</v>
      </c>
      <c r="D160" s="33" t="str">
        <f>VLOOKUP(B160,教师基础数据!$B$2:$G716,4,FALSE)</f>
        <v>专职</v>
      </c>
      <c r="E160" s="33" t="str">
        <f>VLOOKUP(B160,教师基础数据!$B$2:$G4750,5,FALSE)</f>
        <v>英语教研室</v>
      </c>
      <c r="F160" s="31">
        <f t="shared" si="6"/>
        <v>7</v>
      </c>
      <c r="G160" s="34" t="e">
        <f>(IF(COUNTIF(星期四78节!#REF!,B160)&gt;=2,1,COUNTIF(星期四78节!#REF!,B160))+IF(COUNTIF(星期四78节!#REF!,B160)&gt;=2,1,COUNTIF(星期四78节!#REF!,B160))+IF(COUNTIF(星期四78节!#REF!,B160)&gt;=2,1,COUNTIF(星期四78节!#REF!,B160))+IF(COUNTIF(星期四78节!#REF!,B160)&gt;=2,1,COUNTIF(星期四78节!#REF!,B160)))*2</f>
        <v>#REF!</v>
      </c>
      <c r="H160" s="34" t="e">
        <f>(IF(COUNTIF(星期四78节!#REF!,B160)&gt;=2,1,COUNTIF(星期四78节!#REF!,B160))+IF(COUNTIF(星期四78节!#REF!,B160)&gt;=2,1,COUNTIF(星期四78节!#REF!,B160))+IF(COUNTIF(星期四78节!#REF!,B160)&gt;=2,1,COUNTIF(星期四78节!#REF!,B160))+IF(COUNTIF(星期四78节!#REF!,B160)&gt;=2,1,COUNTIF(星期四78节!#REF!,B160)))*2</f>
        <v>#REF!</v>
      </c>
      <c r="I160" s="34" t="e">
        <f>(IF(COUNTIF(星期四78节!#REF!,B160)&gt;=2,1,COUNTIF(星期四78节!#REF!,B160))+IF(COUNTIF(星期四78节!#REF!,B160)&gt;=2,1,COUNTIF(星期四78节!#REF!,B160))+IF(COUNTIF(星期四78节!#REF!,B160)&gt;=2,1,COUNTIF(星期四78节!#REF!,B160))+IF(COUNTIF(星期四78节!#REF!,B160)&gt;=2,1,COUNTIF(星期四78节!#REF!,B160)))*2</f>
        <v>#REF!</v>
      </c>
      <c r="J160" s="34" t="e">
        <f>(IF(COUNTIF(星期四78节!#REF!,B160)&gt;=2,1,COUNTIF(星期四78节!#REF!,B160))+IF(COUNTIF(星期四78节!#REF!,B160)&gt;=2,1,COUNTIF(星期四78节!#REF!,B160))+IF(COUNTIF(星期四78节!#REF!,B160)&gt;=2,1,COUNTIF(星期四78节!#REF!,B160))+IF(COUNTIF(星期四78节!#REF!,B160)&gt;=2,1,COUNTIF(星期四78节!#REF!,B160)))*2</f>
        <v>#REF!</v>
      </c>
      <c r="K160" s="34" t="e">
        <f>(IF(COUNTIF(星期四78节!#REF!,B160)&gt;=2,1,COUNTIF(星期四78节!#REF!,B160))+IF(COUNTIF(星期四78节!#REF!,B160)&gt;=2,1,COUNTIF(星期四78节!#REF!,B160)))*2+(IF(COUNTIF(星期四78节!#REF!,B160)&gt;=2,1,COUNTIF(星期四78节!#REF!,B160))+IF(COUNTIF(星期四78节!#REF!,B160)&gt;=2,1,COUNTIF(星期四78节!#REF!,B160)))*2</f>
        <v>#REF!</v>
      </c>
      <c r="L160" s="34" t="e">
        <f>(IF(COUNTIF(星期四78节!#REF!,B160)&gt;=2,1,COUNTIF(星期四78节!#REF!,B160))+IF(COUNTIF(星期四78节!#REF!,B160)&gt;=2,1,COUNTIF(星期四78节!#REF!,B160))+IF(COUNTIF(星期四78节!#REF!,B160)&gt;=2,1,COUNTIF(星期四78节!#REF!,B160))+IF(COUNTIF(星期四78节!#REF!,B160)&gt;=2,1,COUNTIF(星期四78节!#REF!,B160)))*2</f>
        <v>#REF!</v>
      </c>
      <c r="M160" s="34" t="e">
        <f>(IF(COUNTIF(星期四78节!#REF!,B160)&gt;=2,1,COUNTIF(星期四78节!#REF!,B160))+IF(COUNTIF(星期四78节!#REF!,B160)&gt;=2,1,COUNTIF(星期四78节!#REF!,B160))+IF(COUNTIF(星期四78节!#REF!,B160)&gt;=2,1,COUNTIF(星期四78节!#REF!,B160))+IF(COUNTIF(星期四78节!#REF!,B160)&gt;=2,1,COUNTIF(星期四78节!#REF!,B160)))*2</f>
        <v>#REF!</v>
      </c>
      <c r="N160" s="34" t="e">
        <f t="shared" si="5"/>
        <v>#REF!</v>
      </c>
    </row>
    <row r="161" ht="20.1" customHeight="1" spans="1:14">
      <c r="A161" s="31">
        <v>182</v>
      </c>
      <c r="B161" s="35" t="s">
        <v>928</v>
      </c>
      <c r="C161" s="33" t="str">
        <f>VLOOKUP(B161,教师基础数据!$B$2:$G4542,3,FALSE)</f>
        <v>人文系</v>
      </c>
      <c r="D161" s="33" t="str">
        <f>VLOOKUP(B161,教师基础数据!$B$2:$G527,4,FALSE)</f>
        <v>专职</v>
      </c>
      <c r="E161" s="33" t="str">
        <f>VLOOKUP(B161,教师基础数据!$B$2:$G4560,5,FALSE)</f>
        <v>英语教研室</v>
      </c>
      <c r="F161" s="31">
        <f t="shared" si="6"/>
        <v>7</v>
      </c>
      <c r="G161" s="34" t="e">
        <f>(IF(COUNTIF(星期四78节!#REF!,B161)&gt;=2,1,COUNTIF(星期四78节!#REF!,B161))+IF(COUNTIF(星期四78节!#REF!,B161)&gt;=2,1,COUNTIF(星期四78节!#REF!,B161))+IF(COUNTIF(星期四78节!#REF!,B161)&gt;=2,1,COUNTIF(星期四78节!#REF!,B161))+IF(COUNTIF(星期四78节!#REF!,B161)&gt;=2,1,COUNTIF(星期四78节!#REF!,B161)))*2</f>
        <v>#REF!</v>
      </c>
      <c r="H161" s="34" t="e">
        <f>(IF(COUNTIF(星期四78节!#REF!,B161)&gt;=2,1,COUNTIF(星期四78节!#REF!,B161))+IF(COUNTIF(星期四78节!#REF!,B161)&gt;=2,1,COUNTIF(星期四78节!#REF!,B161))+IF(COUNTIF(星期四78节!#REF!,B161)&gt;=2,1,COUNTIF(星期四78节!#REF!,B161))+IF(COUNTIF(星期四78节!#REF!,B161)&gt;=2,1,COUNTIF(星期四78节!#REF!,B161)))*2</f>
        <v>#REF!</v>
      </c>
      <c r="I161" s="34" t="e">
        <f>(IF(COUNTIF(星期四78节!#REF!,B161)&gt;=2,1,COUNTIF(星期四78节!#REF!,B161))+IF(COUNTIF(星期四78节!#REF!,B161)&gt;=2,1,COUNTIF(星期四78节!#REF!,B161))+IF(COUNTIF(星期四78节!#REF!,B161)&gt;=2,1,COUNTIF(星期四78节!#REF!,B161))+IF(COUNTIF(星期四78节!#REF!,B161)&gt;=2,1,COUNTIF(星期四78节!#REF!,B161)))*2</f>
        <v>#REF!</v>
      </c>
      <c r="J161" s="34" t="e">
        <f>(IF(COUNTIF(星期四78节!#REF!,B161)&gt;=2,1,COUNTIF(星期四78节!#REF!,B161))+IF(COUNTIF(星期四78节!#REF!,B161)&gt;=2,1,COUNTIF(星期四78节!#REF!,B161))+IF(COUNTIF(星期四78节!#REF!,B161)&gt;=2,1,COUNTIF(星期四78节!#REF!,B161))+IF(COUNTIF(星期四78节!#REF!,B161)&gt;=2,1,COUNTIF(星期四78节!#REF!,B161)))*2</f>
        <v>#REF!</v>
      </c>
      <c r="K161" s="34" t="e">
        <f>(IF(COUNTIF(星期四78节!#REF!,B161)&gt;=2,1,COUNTIF(星期四78节!#REF!,B161))+IF(COUNTIF(星期四78节!#REF!,B161)&gt;=2,1,COUNTIF(星期四78节!#REF!,B161)))*2+(IF(COUNTIF(星期四78节!#REF!,B161)&gt;=2,1,COUNTIF(星期四78节!#REF!,B161))+IF(COUNTIF(星期四78节!#REF!,B161)&gt;=2,1,COUNTIF(星期四78节!#REF!,B161)))*2</f>
        <v>#REF!</v>
      </c>
      <c r="L161" s="34" t="e">
        <f>(IF(COUNTIF(星期四78节!#REF!,B161)&gt;=2,1,COUNTIF(星期四78节!#REF!,B161))+IF(COUNTIF(星期四78节!#REF!,B161)&gt;=2,1,COUNTIF(星期四78节!#REF!,B161))+IF(COUNTIF(星期四78节!#REF!,B161)&gt;=2,1,COUNTIF(星期四78节!#REF!,B161))+IF(COUNTIF(星期四78节!#REF!,B161)&gt;=2,1,COUNTIF(星期四78节!#REF!,B161)))*2</f>
        <v>#REF!</v>
      </c>
      <c r="M161" s="34" t="e">
        <f>(IF(COUNTIF(星期四78节!#REF!,B161)&gt;=2,1,COUNTIF(星期四78节!#REF!,B161))+IF(COUNTIF(星期四78节!#REF!,B161)&gt;=2,1,COUNTIF(星期四78节!#REF!,B161))+IF(COUNTIF(星期四78节!#REF!,B161)&gt;=2,1,COUNTIF(星期四78节!#REF!,B161))+IF(COUNTIF(星期四78节!#REF!,B161)&gt;=2,1,COUNTIF(星期四78节!#REF!,B161)))*2</f>
        <v>#REF!</v>
      </c>
      <c r="N161" s="34" t="e">
        <f t="shared" si="5"/>
        <v>#REF!</v>
      </c>
    </row>
    <row r="162" ht="20.1" customHeight="1" spans="1:14">
      <c r="A162" s="31">
        <v>183</v>
      </c>
      <c r="B162" s="32" t="s">
        <v>929</v>
      </c>
      <c r="C162" s="33" t="str">
        <f>VLOOKUP(B162,教师基础数据!$B$2:$G4478,3,FALSE)</f>
        <v>商贸系</v>
      </c>
      <c r="D162" s="33" t="str">
        <f>VLOOKUP(B162,教师基础数据!$B$2:$G542,4,FALSE)</f>
        <v>专职</v>
      </c>
      <c r="E162" s="33" t="str">
        <f>VLOOKUP(B162,教师基础数据!$B$2:$G4575,5,FALSE)</f>
        <v>旅游管理教研室</v>
      </c>
      <c r="F162" s="31">
        <f t="shared" si="6"/>
        <v>7</v>
      </c>
      <c r="G162" s="34" t="e">
        <f>(IF(COUNTIF(星期四78节!#REF!,B162)&gt;=2,1,COUNTIF(星期四78节!#REF!,B162))+IF(COUNTIF(星期四78节!#REF!,B162)&gt;=2,1,COUNTIF(星期四78节!#REF!,B162))+IF(COUNTIF(星期四78节!#REF!,B162)&gt;=2,1,COUNTIF(星期四78节!#REF!,B162))+IF(COUNTIF(星期四78节!#REF!,B162)&gt;=2,1,COUNTIF(星期四78节!#REF!,B162)))*2</f>
        <v>#REF!</v>
      </c>
      <c r="H162" s="34" t="e">
        <f>(IF(COUNTIF(星期四78节!#REF!,B162)&gt;=2,1,COUNTIF(星期四78节!#REF!,B162))+IF(COUNTIF(星期四78节!#REF!,B162)&gt;=2,1,COUNTIF(星期四78节!#REF!,B162))+IF(COUNTIF(星期四78节!#REF!,B162)&gt;=2,1,COUNTIF(星期四78节!#REF!,B162))+IF(COUNTIF(星期四78节!#REF!,B162)&gt;=2,1,COUNTIF(星期四78节!#REF!,B162)))*2</f>
        <v>#REF!</v>
      </c>
      <c r="I162" s="34" t="e">
        <f>(IF(COUNTIF(星期四78节!#REF!,B162)&gt;=2,1,COUNTIF(星期四78节!#REF!,B162))+IF(COUNTIF(星期四78节!#REF!,B162)&gt;=2,1,COUNTIF(星期四78节!#REF!,B162))+IF(COUNTIF(星期四78节!#REF!,B162)&gt;=2,1,COUNTIF(星期四78节!#REF!,B162))+IF(COUNTIF(星期四78节!#REF!,B162)&gt;=2,1,COUNTIF(星期四78节!#REF!,B162)))*2</f>
        <v>#REF!</v>
      </c>
      <c r="J162" s="34" t="e">
        <f>(IF(COUNTIF(星期四78节!#REF!,B162)&gt;=2,1,COUNTIF(星期四78节!#REF!,B162))+IF(COUNTIF(星期四78节!#REF!,B162)&gt;=2,1,COUNTIF(星期四78节!#REF!,B162))+IF(COUNTIF(星期四78节!#REF!,B162)&gt;=2,1,COUNTIF(星期四78节!#REF!,B162))+IF(COUNTIF(星期四78节!#REF!,B162)&gt;=2,1,COUNTIF(星期四78节!#REF!,B162)))*2</f>
        <v>#REF!</v>
      </c>
      <c r="K162" s="34" t="e">
        <f>(IF(COUNTIF(星期四78节!#REF!,B162)&gt;=2,1,COUNTIF(星期四78节!#REF!,B162))+IF(COUNTIF(星期四78节!#REF!,B162)&gt;=2,1,COUNTIF(星期四78节!#REF!,B162)))*2+(IF(COUNTIF(星期四78节!#REF!,B162)&gt;=2,1,COUNTIF(星期四78节!#REF!,B162))+IF(COUNTIF(星期四78节!#REF!,B162)&gt;=2,1,COUNTIF(星期四78节!#REF!,B162)))*2</f>
        <v>#REF!</v>
      </c>
      <c r="L162" s="34" t="e">
        <f>(IF(COUNTIF(星期四78节!#REF!,B162)&gt;=2,1,COUNTIF(星期四78节!#REF!,B162))+IF(COUNTIF(星期四78节!#REF!,B162)&gt;=2,1,COUNTIF(星期四78节!#REF!,B162))+IF(COUNTIF(星期四78节!#REF!,B162)&gt;=2,1,COUNTIF(星期四78节!#REF!,B162))+IF(COUNTIF(星期四78节!#REF!,B162)&gt;=2,1,COUNTIF(星期四78节!#REF!,B162)))*2</f>
        <v>#REF!</v>
      </c>
      <c r="M162" s="34" t="e">
        <f>(IF(COUNTIF(星期四78节!#REF!,B162)&gt;=2,1,COUNTIF(星期四78节!#REF!,B162))+IF(COUNTIF(星期四78节!#REF!,B162)&gt;=2,1,COUNTIF(星期四78节!#REF!,B162))+IF(COUNTIF(星期四78节!#REF!,B162)&gt;=2,1,COUNTIF(星期四78节!#REF!,B162))+IF(COUNTIF(星期四78节!#REF!,B162)&gt;=2,1,COUNTIF(星期四78节!#REF!,B162)))*2</f>
        <v>#REF!</v>
      </c>
      <c r="N162" s="34" t="e">
        <f t="shared" si="5"/>
        <v>#REF!</v>
      </c>
    </row>
    <row r="163" ht="20.1" customHeight="1" spans="1:14">
      <c r="A163" s="31">
        <v>184</v>
      </c>
      <c r="B163" s="32" t="s">
        <v>930</v>
      </c>
      <c r="C163" s="33" t="str">
        <f>VLOOKUP(B163,教师基础数据!$B$2:$G4619,3,FALSE)</f>
        <v>商贸系</v>
      </c>
      <c r="D163" s="33" t="str">
        <f>VLOOKUP(B163,教师基础数据!$B$2:$G499,4,FALSE)</f>
        <v>专职</v>
      </c>
      <c r="E163" s="33" t="str">
        <f>VLOOKUP(B163,教师基础数据!$B$2:$G4532,5,FALSE)</f>
        <v>会计教研室</v>
      </c>
      <c r="F163" s="31">
        <f t="shared" si="6"/>
        <v>7</v>
      </c>
      <c r="G163" s="34" t="e">
        <f>(IF(COUNTIF(星期四78节!#REF!,B163)&gt;=2,1,COUNTIF(星期四78节!#REF!,B163))+IF(COUNTIF(星期四78节!#REF!,B163)&gt;=2,1,COUNTIF(星期四78节!#REF!,B163))+IF(COUNTIF(星期四78节!#REF!,B163)&gt;=2,1,COUNTIF(星期四78节!#REF!,B163))+IF(COUNTIF(星期四78节!#REF!,B163)&gt;=2,1,COUNTIF(星期四78节!#REF!,B163)))*2</f>
        <v>#REF!</v>
      </c>
      <c r="H163" s="34" t="e">
        <f>(IF(COUNTIF(星期四78节!#REF!,B163)&gt;=2,1,COUNTIF(星期四78节!#REF!,B163))+IF(COUNTIF(星期四78节!#REF!,B163)&gt;=2,1,COUNTIF(星期四78节!#REF!,B163))+IF(COUNTIF(星期四78节!#REF!,B163)&gt;=2,1,COUNTIF(星期四78节!#REF!,B163))+IF(COUNTIF(星期四78节!#REF!,B163)&gt;=2,1,COUNTIF(星期四78节!#REF!,B163)))*2</f>
        <v>#REF!</v>
      </c>
      <c r="I163" s="34" t="e">
        <f>(IF(COUNTIF(星期四78节!#REF!,B163)&gt;=2,1,COUNTIF(星期四78节!#REF!,B163))+IF(COUNTIF(星期四78节!#REF!,B163)&gt;=2,1,COUNTIF(星期四78节!#REF!,B163))+IF(COUNTIF(星期四78节!#REF!,B163)&gt;=2,1,COUNTIF(星期四78节!#REF!,B163))+IF(COUNTIF(星期四78节!#REF!,B163)&gt;=2,1,COUNTIF(星期四78节!#REF!,B163)))*2</f>
        <v>#REF!</v>
      </c>
      <c r="J163" s="34" t="e">
        <f>(IF(COUNTIF(星期四78节!#REF!,B163)&gt;=2,1,COUNTIF(星期四78节!#REF!,B163))+IF(COUNTIF(星期四78节!#REF!,B163)&gt;=2,1,COUNTIF(星期四78节!#REF!,B163))+IF(COUNTIF(星期四78节!#REF!,B163)&gt;=2,1,COUNTIF(星期四78节!#REF!,B163))+IF(COUNTIF(星期四78节!#REF!,B163)&gt;=2,1,COUNTIF(星期四78节!#REF!,B163)))*2</f>
        <v>#REF!</v>
      </c>
      <c r="K163" s="34" t="e">
        <f>(IF(COUNTIF(星期四78节!#REF!,B163)&gt;=2,1,COUNTIF(星期四78节!#REF!,B163))+IF(COUNTIF(星期四78节!#REF!,B163)&gt;=2,1,COUNTIF(星期四78节!#REF!,B163)))*2+(IF(COUNTIF(星期四78节!#REF!,B163)&gt;=2,1,COUNTIF(星期四78节!#REF!,B163))+IF(COUNTIF(星期四78节!#REF!,B163)&gt;=2,1,COUNTIF(星期四78节!#REF!,B163)))*2</f>
        <v>#REF!</v>
      </c>
      <c r="L163" s="34" t="e">
        <f>(IF(COUNTIF(星期四78节!#REF!,B163)&gt;=2,1,COUNTIF(星期四78节!#REF!,B163))+IF(COUNTIF(星期四78节!#REF!,B163)&gt;=2,1,COUNTIF(星期四78节!#REF!,B163))+IF(COUNTIF(星期四78节!#REF!,B163)&gt;=2,1,COUNTIF(星期四78节!#REF!,B163))+IF(COUNTIF(星期四78节!#REF!,B163)&gt;=2,1,COUNTIF(星期四78节!#REF!,B163)))*2</f>
        <v>#REF!</v>
      </c>
      <c r="M163" s="34" t="e">
        <f>(IF(COUNTIF(星期四78节!#REF!,B163)&gt;=2,1,COUNTIF(星期四78节!#REF!,B163))+IF(COUNTIF(星期四78节!#REF!,B163)&gt;=2,1,COUNTIF(星期四78节!#REF!,B163))+IF(COUNTIF(星期四78节!#REF!,B163)&gt;=2,1,COUNTIF(星期四78节!#REF!,B163))+IF(COUNTIF(星期四78节!#REF!,B163)&gt;=2,1,COUNTIF(星期四78节!#REF!,B163)))*2</f>
        <v>#REF!</v>
      </c>
      <c r="N163" s="34" t="e">
        <f t="shared" si="5"/>
        <v>#REF!</v>
      </c>
    </row>
    <row r="164" ht="20.1" customHeight="1" spans="1:14">
      <c r="A164" s="31">
        <v>186</v>
      </c>
      <c r="B164" s="32" t="s">
        <v>931</v>
      </c>
      <c r="C164" s="33" t="str">
        <f>VLOOKUP(B164,教师基础数据!$B$2:$G4456,3,FALSE)</f>
        <v>商贸系</v>
      </c>
      <c r="D164" s="33" t="str">
        <f>VLOOKUP(B164,教师基础数据!$B$2:$G538,4,FALSE)</f>
        <v>专职</v>
      </c>
      <c r="E164" s="33" t="str">
        <f>VLOOKUP(B164,教师基础数据!$B$2:$G4571,5,FALSE)</f>
        <v>会计教研室</v>
      </c>
      <c r="F164" s="31">
        <f t="shared" si="6"/>
        <v>7</v>
      </c>
      <c r="G164" s="34" t="e">
        <f>(IF(COUNTIF(星期四78节!#REF!,B164)&gt;=2,1,COUNTIF(星期四78节!#REF!,B164))+IF(COUNTIF(星期四78节!#REF!,B164)&gt;=2,1,COUNTIF(星期四78节!#REF!,B164))+IF(COUNTIF(星期四78节!#REF!,B164)&gt;=2,1,COUNTIF(星期四78节!#REF!,B164))+IF(COUNTIF(星期四78节!#REF!,B164)&gt;=2,1,COUNTIF(星期四78节!#REF!,B164)))*2</f>
        <v>#REF!</v>
      </c>
      <c r="H164" s="34" t="e">
        <f>(IF(COUNTIF(星期四78节!#REF!,B164)&gt;=2,1,COUNTIF(星期四78节!#REF!,B164))+IF(COUNTIF(星期四78节!#REF!,B164)&gt;=2,1,COUNTIF(星期四78节!#REF!,B164))+IF(COUNTIF(星期四78节!#REF!,B164)&gt;=2,1,COUNTIF(星期四78节!#REF!,B164))+IF(COUNTIF(星期四78节!#REF!,B164)&gt;=2,1,COUNTIF(星期四78节!#REF!,B164)))*2</f>
        <v>#REF!</v>
      </c>
      <c r="I164" s="34" t="e">
        <f>(IF(COUNTIF(星期四78节!#REF!,B164)&gt;=2,1,COUNTIF(星期四78节!#REF!,B164))+IF(COUNTIF(星期四78节!#REF!,B164)&gt;=2,1,COUNTIF(星期四78节!#REF!,B164))+IF(COUNTIF(星期四78节!#REF!,B164)&gt;=2,1,COUNTIF(星期四78节!#REF!,B164))+IF(COUNTIF(星期四78节!#REF!,B164)&gt;=2,1,COUNTIF(星期四78节!#REF!,B164)))*2</f>
        <v>#REF!</v>
      </c>
      <c r="J164" s="34" t="e">
        <f>(IF(COUNTIF(星期四78节!#REF!,B164)&gt;=2,1,COUNTIF(星期四78节!#REF!,B164))+IF(COUNTIF(星期四78节!#REF!,B164)&gt;=2,1,COUNTIF(星期四78节!#REF!,B164))+IF(COUNTIF(星期四78节!#REF!,B164)&gt;=2,1,COUNTIF(星期四78节!#REF!,B164))+IF(COUNTIF(星期四78节!#REF!,B164)&gt;=2,1,COUNTIF(星期四78节!#REF!,B164)))*2</f>
        <v>#REF!</v>
      </c>
      <c r="K164" s="34" t="e">
        <f>(IF(COUNTIF(星期四78节!#REF!,B164)&gt;=2,1,COUNTIF(星期四78节!#REF!,B164))+IF(COUNTIF(星期四78节!#REF!,B164)&gt;=2,1,COUNTIF(星期四78节!#REF!,B164)))*2+(IF(COUNTIF(星期四78节!#REF!,B164)&gt;=2,1,COUNTIF(星期四78节!#REF!,B164))+IF(COUNTIF(星期四78节!#REF!,B164)&gt;=2,1,COUNTIF(星期四78节!#REF!,B164)))*2</f>
        <v>#REF!</v>
      </c>
      <c r="L164" s="34" t="e">
        <f>(IF(COUNTIF(星期四78节!#REF!,B164)&gt;=2,1,COUNTIF(星期四78节!#REF!,B164))+IF(COUNTIF(星期四78节!#REF!,B164)&gt;=2,1,COUNTIF(星期四78节!#REF!,B164))+IF(COUNTIF(星期四78节!#REF!,B164)&gt;=2,1,COUNTIF(星期四78节!#REF!,B164))+IF(COUNTIF(星期四78节!#REF!,B164)&gt;=2,1,COUNTIF(星期四78节!#REF!,B164)))*2</f>
        <v>#REF!</v>
      </c>
      <c r="M164" s="34" t="e">
        <f>(IF(COUNTIF(星期四78节!#REF!,B164)&gt;=2,1,COUNTIF(星期四78节!#REF!,B164))+IF(COUNTIF(星期四78节!#REF!,B164)&gt;=2,1,COUNTIF(星期四78节!#REF!,B164))+IF(COUNTIF(星期四78节!#REF!,B164)&gt;=2,1,COUNTIF(星期四78节!#REF!,B164))+IF(COUNTIF(星期四78节!#REF!,B164)&gt;=2,1,COUNTIF(星期四78节!#REF!,B164)))*2</f>
        <v>#REF!</v>
      </c>
      <c r="N164" s="34" t="e">
        <f t="shared" si="5"/>
        <v>#REF!</v>
      </c>
    </row>
    <row r="165" ht="20.1" customHeight="1" spans="1:14">
      <c r="A165" s="31">
        <v>188</v>
      </c>
      <c r="B165" s="32" t="s">
        <v>932</v>
      </c>
      <c r="C165" s="33" t="str">
        <f>VLOOKUP(B165,教师基础数据!$B$2:$G4544,3,FALSE)</f>
        <v>商贸系</v>
      </c>
      <c r="D165" s="33" t="str">
        <f>VLOOKUP(B165,教师基础数据!$B$2:$G530,4,FALSE)</f>
        <v>专职</v>
      </c>
      <c r="E165" s="33" t="str">
        <f>VLOOKUP(B165,教师基础数据!$B$2:$G4563,5,FALSE)</f>
        <v>会计教研室</v>
      </c>
      <c r="F165" s="31">
        <f t="shared" si="6"/>
        <v>7</v>
      </c>
      <c r="G165" s="34" t="e">
        <f>(IF(COUNTIF(星期四78节!#REF!,B165)&gt;=2,1,COUNTIF(星期四78节!#REF!,B165))+IF(COUNTIF(星期四78节!#REF!,B165)&gt;=2,1,COUNTIF(星期四78节!#REF!,B165))+IF(COUNTIF(星期四78节!#REF!,B165)&gt;=2,1,COUNTIF(星期四78节!#REF!,B165))+IF(COUNTIF(星期四78节!#REF!,B165)&gt;=2,1,COUNTIF(星期四78节!#REF!,B165)))*2</f>
        <v>#REF!</v>
      </c>
      <c r="H165" s="34" t="e">
        <f>(IF(COUNTIF(星期四78节!#REF!,B165)&gt;=2,1,COUNTIF(星期四78节!#REF!,B165))+IF(COUNTIF(星期四78节!#REF!,B165)&gt;=2,1,COUNTIF(星期四78节!#REF!,B165))+IF(COUNTIF(星期四78节!#REF!,B165)&gt;=2,1,COUNTIF(星期四78节!#REF!,B165))+IF(COUNTIF(星期四78节!#REF!,B165)&gt;=2,1,COUNTIF(星期四78节!#REF!,B165)))*2</f>
        <v>#REF!</v>
      </c>
      <c r="I165" s="34" t="e">
        <f>(IF(COUNTIF(星期四78节!#REF!,B165)&gt;=2,1,COUNTIF(星期四78节!#REF!,B165))+IF(COUNTIF(星期四78节!#REF!,B165)&gt;=2,1,COUNTIF(星期四78节!#REF!,B165))+IF(COUNTIF(星期四78节!#REF!,B165)&gt;=2,1,COUNTIF(星期四78节!#REF!,B165))+IF(COUNTIF(星期四78节!#REF!,B165)&gt;=2,1,COUNTIF(星期四78节!#REF!,B165)))*2</f>
        <v>#REF!</v>
      </c>
      <c r="J165" s="34" t="e">
        <f>(IF(COUNTIF(星期四78节!#REF!,B165)&gt;=2,1,COUNTIF(星期四78节!#REF!,B165))+IF(COUNTIF(星期四78节!#REF!,B165)&gt;=2,1,COUNTIF(星期四78节!#REF!,B165))+IF(COUNTIF(星期四78节!#REF!,B165)&gt;=2,1,COUNTIF(星期四78节!#REF!,B165))+IF(COUNTIF(星期四78节!#REF!,B165)&gt;=2,1,COUNTIF(星期四78节!#REF!,B165)))*2</f>
        <v>#REF!</v>
      </c>
      <c r="K165" s="34" t="e">
        <f>(IF(COUNTIF(星期四78节!#REF!,B165)&gt;=2,1,COUNTIF(星期四78节!#REF!,B165))+IF(COUNTIF(星期四78节!#REF!,B165)&gt;=2,1,COUNTIF(星期四78节!#REF!,B165)))*2+(IF(COUNTIF(星期四78节!#REF!,B165)&gt;=2,1,COUNTIF(星期四78节!#REF!,B165))+IF(COUNTIF(星期四78节!#REF!,B165)&gt;=2,1,COUNTIF(星期四78节!#REF!,B165)))*2</f>
        <v>#REF!</v>
      </c>
      <c r="L165" s="34" t="e">
        <f>(IF(COUNTIF(星期四78节!#REF!,B165)&gt;=2,1,COUNTIF(星期四78节!#REF!,B165))+IF(COUNTIF(星期四78节!#REF!,B165)&gt;=2,1,COUNTIF(星期四78节!#REF!,B165))+IF(COUNTIF(星期四78节!#REF!,B165)&gt;=2,1,COUNTIF(星期四78节!#REF!,B165))+IF(COUNTIF(星期四78节!#REF!,B165)&gt;=2,1,COUNTIF(星期四78节!#REF!,B165)))*2</f>
        <v>#REF!</v>
      </c>
      <c r="M165" s="34" t="e">
        <f>(IF(COUNTIF(星期四78节!#REF!,B165)&gt;=2,1,COUNTIF(星期四78节!#REF!,B165))+IF(COUNTIF(星期四78节!#REF!,B165)&gt;=2,1,COUNTIF(星期四78节!#REF!,B165))+IF(COUNTIF(星期四78节!#REF!,B165)&gt;=2,1,COUNTIF(星期四78节!#REF!,B165))+IF(COUNTIF(星期四78节!#REF!,B165)&gt;=2,1,COUNTIF(星期四78节!#REF!,B165)))*2</f>
        <v>#REF!</v>
      </c>
      <c r="N165" s="34" t="e">
        <f t="shared" si="5"/>
        <v>#REF!</v>
      </c>
    </row>
    <row r="166" ht="20.1" customHeight="1" spans="1:14">
      <c r="A166" s="31">
        <v>189</v>
      </c>
      <c r="B166" s="35" t="s">
        <v>933</v>
      </c>
      <c r="C166" s="33" t="str">
        <f>VLOOKUP(B166,教师基础数据!$B$2:$G4481,3,FALSE)</f>
        <v>商贸系</v>
      </c>
      <c r="D166" s="33" t="str">
        <f>VLOOKUP(B166,教师基础数据!$B$2:$G692,4,FALSE)</f>
        <v>专职</v>
      </c>
      <c r="E166" s="33" t="str">
        <f>VLOOKUP(B166,教师基础数据!$B$2:$G4726,5,FALSE)</f>
        <v>会计教研室</v>
      </c>
      <c r="F166" s="31">
        <f t="shared" si="6"/>
        <v>7</v>
      </c>
      <c r="G166" s="34" t="e">
        <f>(IF(COUNTIF(星期四78节!#REF!,B166)&gt;=2,1,COUNTIF(星期四78节!#REF!,B166))+IF(COUNTIF(星期四78节!#REF!,B166)&gt;=2,1,COUNTIF(星期四78节!#REF!,B166))+IF(COUNTIF(星期四78节!#REF!,B166)&gt;=2,1,COUNTIF(星期四78节!#REF!,B166))+IF(COUNTIF(星期四78节!#REF!,B166)&gt;=2,1,COUNTIF(星期四78节!#REF!,B166)))*2</f>
        <v>#REF!</v>
      </c>
      <c r="H166" s="34" t="e">
        <f>(IF(COUNTIF(星期四78节!#REF!,B166)&gt;=2,1,COUNTIF(星期四78节!#REF!,B166))+IF(COUNTIF(星期四78节!#REF!,B166)&gt;=2,1,COUNTIF(星期四78节!#REF!,B166))+IF(COUNTIF(星期四78节!#REF!,B166)&gt;=2,1,COUNTIF(星期四78节!#REF!,B166))+IF(COUNTIF(星期四78节!#REF!,B166)&gt;=2,1,COUNTIF(星期四78节!#REF!,B166)))*2</f>
        <v>#REF!</v>
      </c>
      <c r="I166" s="34" t="e">
        <f>(IF(COUNTIF(星期四78节!#REF!,B166)&gt;=2,1,COUNTIF(星期四78节!#REF!,B166))+IF(COUNTIF(星期四78节!#REF!,B166)&gt;=2,1,COUNTIF(星期四78节!#REF!,B166))+IF(COUNTIF(星期四78节!#REF!,B166)&gt;=2,1,COUNTIF(星期四78节!#REF!,B166))+IF(COUNTIF(星期四78节!#REF!,B166)&gt;=2,1,COUNTIF(星期四78节!#REF!,B166)))*2</f>
        <v>#REF!</v>
      </c>
      <c r="J166" s="34" t="e">
        <f>(IF(COUNTIF(星期四78节!#REF!,B166)&gt;=2,1,COUNTIF(星期四78节!#REF!,B166))+IF(COUNTIF(星期四78节!#REF!,B166)&gt;=2,1,COUNTIF(星期四78节!#REF!,B166))+IF(COUNTIF(星期四78节!#REF!,B166)&gt;=2,1,COUNTIF(星期四78节!#REF!,B166))+IF(COUNTIF(星期四78节!#REF!,B166)&gt;=2,1,COUNTIF(星期四78节!#REF!,B166)))*2</f>
        <v>#REF!</v>
      </c>
      <c r="K166" s="34" t="e">
        <f>(IF(COUNTIF(星期四78节!#REF!,B166)&gt;=2,1,COUNTIF(星期四78节!#REF!,B166))+IF(COUNTIF(星期四78节!#REF!,B166)&gt;=2,1,COUNTIF(星期四78节!#REF!,B166)))*2+(IF(COUNTIF(星期四78节!#REF!,B166)&gt;=2,1,COUNTIF(星期四78节!#REF!,B166))+IF(COUNTIF(星期四78节!#REF!,B166)&gt;=2,1,COUNTIF(星期四78节!#REF!,B166)))*2</f>
        <v>#REF!</v>
      </c>
      <c r="L166" s="34" t="e">
        <f>(IF(COUNTIF(星期四78节!#REF!,B166)&gt;=2,1,COUNTIF(星期四78节!#REF!,B166))+IF(COUNTIF(星期四78节!#REF!,B166)&gt;=2,1,COUNTIF(星期四78节!#REF!,B166))+IF(COUNTIF(星期四78节!#REF!,B166)&gt;=2,1,COUNTIF(星期四78节!#REF!,B166))+IF(COUNTIF(星期四78节!#REF!,B166)&gt;=2,1,COUNTIF(星期四78节!#REF!,B166)))*2</f>
        <v>#REF!</v>
      </c>
      <c r="M166" s="34" t="e">
        <f>(IF(COUNTIF(星期四78节!#REF!,B166)&gt;=2,1,COUNTIF(星期四78节!#REF!,B166))+IF(COUNTIF(星期四78节!#REF!,B166)&gt;=2,1,COUNTIF(星期四78节!#REF!,B166))+IF(COUNTIF(星期四78节!#REF!,B166)&gt;=2,1,COUNTIF(星期四78节!#REF!,B166))+IF(COUNTIF(星期四78节!#REF!,B166)&gt;=2,1,COUNTIF(星期四78节!#REF!,B166)))*2</f>
        <v>#REF!</v>
      </c>
      <c r="N166" s="34" t="e">
        <f t="shared" si="5"/>
        <v>#REF!</v>
      </c>
    </row>
    <row r="167" ht="20.1" customHeight="1" spans="1:14">
      <c r="A167" s="31">
        <v>190</v>
      </c>
      <c r="B167" s="32" t="s">
        <v>934</v>
      </c>
      <c r="C167" s="33" t="str">
        <f>VLOOKUP(B167,教师基础数据!$B$2:$G4460,3,FALSE)</f>
        <v>商贸系</v>
      </c>
      <c r="D167" s="33" t="str">
        <f>VLOOKUP(B167,教师基础数据!$B$2:$G504,4,FALSE)</f>
        <v>专职</v>
      </c>
      <c r="E167" s="33" t="str">
        <f>VLOOKUP(B167,教师基础数据!$B$2:$G4537,5,FALSE)</f>
        <v>会计教研室</v>
      </c>
      <c r="F167" s="31">
        <f t="shared" si="6"/>
        <v>7</v>
      </c>
      <c r="G167" s="34" t="e">
        <f>(IF(COUNTIF(星期四78节!#REF!,B167)&gt;=2,1,COUNTIF(星期四78节!#REF!,B167))+IF(COUNTIF(星期四78节!#REF!,B167)&gt;=2,1,COUNTIF(星期四78节!#REF!,B167))+IF(COUNTIF(星期四78节!#REF!,B167)&gt;=2,1,COUNTIF(星期四78节!#REF!,B167))+IF(COUNTIF(星期四78节!#REF!,B167)&gt;=2,1,COUNTIF(星期四78节!#REF!,B167)))*2</f>
        <v>#REF!</v>
      </c>
      <c r="H167" s="34" t="e">
        <f>(IF(COUNTIF(星期四78节!#REF!,B167)&gt;=2,1,COUNTIF(星期四78节!#REF!,B167))+IF(COUNTIF(星期四78节!#REF!,B167)&gt;=2,1,COUNTIF(星期四78节!#REF!,B167))+IF(COUNTIF(星期四78节!#REF!,B167)&gt;=2,1,COUNTIF(星期四78节!#REF!,B167))+IF(COUNTIF(星期四78节!#REF!,B167)&gt;=2,1,COUNTIF(星期四78节!#REF!,B167)))*2</f>
        <v>#REF!</v>
      </c>
      <c r="I167" s="34" t="e">
        <f>(IF(COUNTIF(星期四78节!#REF!,B167)&gt;=2,1,COUNTIF(星期四78节!#REF!,B167))+IF(COUNTIF(星期四78节!#REF!,B167)&gt;=2,1,COUNTIF(星期四78节!#REF!,B167))+IF(COUNTIF(星期四78节!#REF!,B167)&gt;=2,1,COUNTIF(星期四78节!#REF!,B167))+IF(COUNTIF(星期四78节!#REF!,B167)&gt;=2,1,COUNTIF(星期四78节!#REF!,B167)))*2</f>
        <v>#REF!</v>
      </c>
      <c r="J167" s="34" t="e">
        <f>(IF(COUNTIF(星期四78节!#REF!,B167)&gt;=2,1,COUNTIF(星期四78节!#REF!,B167))+IF(COUNTIF(星期四78节!#REF!,B167)&gt;=2,1,COUNTIF(星期四78节!#REF!,B167))+IF(COUNTIF(星期四78节!#REF!,B167)&gt;=2,1,COUNTIF(星期四78节!#REF!,B167))+IF(COUNTIF(星期四78节!#REF!,B167)&gt;=2,1,COUNTIF(星期四78节!#REF!,B167)))*2</f>
        <v>#REF!</v>
      </c>
      <c r="K167" s="34" t="e">
        <f>(IF(COUNTIF(星期四78节!#REF!,B167)&gt;=2,1,COUNTIF(星期四78节!#REF!,B167))+IF(COUNTIF(星期四78节!#REF!,B167)&gt;=2,1,COUNTIF(星期四78节!#REF!,B167)))*2+(IF(COUNTIF(星期四78节!#REF!,B167)&gt;=2,1,COUNTIF(星期四78节!#REF!,B167))+IF(COUNTIF(星期四78节!#REF!,B167)&gt;=2,1,COUNTIF(星期四78节!#REF!,B167)))*2</f>
        <v>#REF!</v>
      </c>
      <c r="L167" s="34" t="e">
        <f>(IF(COUNTIF(星期四78节!#REF!,B167)&gt;=2,1,COUNTIF(星期四78节!#REF!,B167))+IF(COUNTIF(星期四78节!#REF!,B167)&gt;=2,1,COUNTIF(星期四78节!#REF!,B167))+IF(COUNTIF(星期四78节!#REF!,B167)&gt;=2,1,COUNTIF(星期四78节!#REF!,B167))+IF(COUNTIF(星期四78节!#REF!,B167)&gt;=2,1,COUNTIF(星期四78节!#REF!,B167)))*2</f>
        <v>#REF!</v>
      </c>
      <c r="M167" s="34" t="e">
        <f>(IF(COUNTIF(星期四78节!#REF!,B167)&gt;=2,1,COUNTIF(星期四78节!#REF!,B167))+IF(COUNTIF(星期四78节!#REF!,B167)&gt;=2,1,COUNTIF(星期四78节!#REF!,B167))+IF(COUNTIF(星期四78节!#REF!,B167)&gt;=2,1,COUNTIF(星期四78节!#REF!,B167))+IF(COUNTIF(星期四78节!#REF!,B167)&gt;=2,1,COUNTIF(星期四78节!#REF!,B167)))*2</f>
        <v>#REF!</v>
      </c>
      <c r="N167" s="34" t="e">
        <f t="shared" si="5"/>
        <v>#REF!</v>
      </c>
    </row>
    <row r="168" ht="20.1" customHeight="1" spans="1:14">
      <c r="A168" s="31">
        <v>191</v>
      </c>
      <c r="B168" s="35" t="s">
        <v>935</v>
      </c>
      <c r="C168" s="33" t="str">
        <f>VLOOKUP(B168,教师基础数据!$B$2:$G4763,3,FALSE)</f>
        <v>商贸系</v>
      </c>
      <c r="D168" s="33" t="str">
        <f>VLOOKUP(B168,教师基础数据!$B$2:$G448,4,FALSE)</f>
        <v>专职</v>
      </c>
      <c r="E168" s="33" t="str">
        <f>VLOOKUP(B168,教师基础数据!$B$2:$G4483,5,FALSE)</f>
        <v>会计教研室</v>
      </c>
      <c r="F168" s="31">
        <f t="shared" si="6"/>
        <v>7</v>
      </c>
      <c r="G168" s="34" t="e">
        <f>(IF(COUNTIF(星期四78节!#REF!,B168)&gt;=2,1,COUNTIF(星期四78节!#REF!,B168))+IF(COUNTIF(星期四78节!#REF!,B168)&gt;=2,1,COUNTIF(星期四78节!#REF!,B168))+IF(COUNTIF(星期四78节!#REF!,B168)&gt;=2,1,COUNTIF(星期四78节!#REF!,B168))+IF(COUNTIF(星期四78节!#REF!,B168)&gt;=2,1,COUNTIF(星期四78节!#REF!,B168)))*2</f>
        <v>#REF!</v>
      </c>
      <c r="H168" s="34" t="e">
        <f>(IF(COUNTIF(星期四78节!#REF!,B168)&gt;=2,1,COUNTIF(星期四78节!#REF!,B168))+IF(COUNTIF(星期四78节!#REF!,B168)&gt;=2,1,COUNTIF(星期四78节!#REF!,B168))+IF(COUNTIF(星期四78节!#REF!,B168)&gt;=2,1,COUNTIF(星期四78节!#REF!,B168))+IF(COUNTIF(星期四78节!#REF!,B168)&gt;=2,1,COUNTIF(星期四78节!#REF!,B168)))*2</f>
        <v>#REF!</v>
      </c>
      <c r="I168" s="34" t="e">
        <f>(IF(COUNTIF(星期四78节!#REF!,B168)&gt;=2,1,COUNTIF(星期四78节!#REF!,B168))+IF(COUNTIF(星期四78节!#REF!,B168)&gt;=2,1,COUNTIF(星期四78节!#REF!,B168))+IF(COUNTIF(星期四78节!#REF!,B168)&gt;=2,1,COUNTIF(星期四78节!#REF!,B168))+IF(COUNTIF(星期四78节!#REF!,B168)&gt;=2,1,COUNTIF(星期四78节!#REF!,B168)))*2</f>
        <v>#REF!</v>
      </c>
      <c r="J168" s="34" t="e">
        <f>(IF(COUNTIF(星期四78节!#REF!,B168)&gt;=2,1,COUNTIF(星期四78节!#REF!,B168))+IF(COUNTIF(星期四78节!#REF!,B168)&gt;=2,1,COUNTIF(星期四78节!#REF!,B168))+IF(COUNTIF(星期四78节!#REF!,B168)&gt;=2,1,COUNTIF(星期四78节!#REF!,B168))+IF(COUNTIF(星期四78节!#REF!,B168)&gt;=2,1,COUNTIF(星期四78节!#REF!,B168)))*2</f>
        <v>#REF!</v>
      </c>
      <c r="K168" s="34" t="e">
        <f>(IF(COUNTIF(星期四78节!#REF!,B168)&gt;=2,1,COUNTIF(星期四78节!#REF!,B168))+IF(COUNTIF(星期四78节!#REF!,B168)&gt;=2,1,COUNTIF(星期四78节!#REF!,B168)))*2+(IF(COUNTIF(星期四78节!#REF!,B168)&gt;=2,1,COUNTIF(星期四78节!#REF!,B168))+IF(COUNTIF(星期四78节!#REF!,B168)&gt;=2,1,COUNTIF(星期四78节!#REF!,B168)))*2</f>
        <v>#REF!</v>
      </c>
      <c r="L168" s="34" t="e">
        <f>(IF(COUNTIF(星期四78节!#REF!,B168)&gt;=2,1,COUNTIF(星期四78节!#REF!,B168))+IF(COUNTIF(星期四78节!#REF!,B168)&gt;=2,1,COUNTIF(星期四78节!#REF!,B168))+IF(COUNTIF(星期四78节!#REF!,B168)&gt;=2,1,COUNTIF(星期四78节!#REF!,B168))+IF(COUNTIF(星期四78节!#REF!,B168)&gt;=2,1,COUNTIF(星期四78节!#REF!,B168)))*2</f>
        <v>#REF!</v>
      </c>
      <c r="M168" s="34" t="e">
        <f>(IF(COUNTIF(星期四78节!#REF!,B168)&gt;=2,1,COUNTIF(星期四78节!#REF!,B168))+IF(COUNTIF(星期四78节!#REF!,B168)&gt;=2,1,COUNTIF(星期四78节!#REF!,B168))+IF(COUNTIF(星期四78节!#REF!,B168)&gt;=2,1,COUNTIF(星期四78节!#REF!,B168))+IF(COUNTIF(星期四78节!#REF!,B168)&gt;=2,1,COUNTIF(星期四78节!#REF!,B168)))*2</f>
        <v>#REF!</v>
      </c>
      <c r="N168" s="34" t="e">
        <f t="shared" si="5"/>
        <v>#REF!</v>
      </c>
    </row>
    <row r="169" ht="20.1" customHeight="1" spans="1:14">
      <c r="A169" s="31">
        <v>192</v>
      </c>
      <c r="B169" s="35" t="s">
        <v>936</v>
      </c>
      <c r="C169" s="33" t="str">
        <f>VLOOKUP(B169,教师基础数据!$B$2:$G4586,3,FALSE)</f>
        <v>商贸系</v>
      </c>
      <c r="D169" s="33" t="str">
        <f>VLOOKUP(B169,教师基础数据!$B$2:$G455,4,FALSE)</f>
        <v>专职</v>
      </c>
      <c r="E169" s="33" t="str">
        <f>VLOOKUP(B169,教师基础数据!$B$2:$G4488,5,FALSE)</f>
        <v>会计教研室</v>
      </c>
      <c r="F169" s="31">
        <f t="shared" si="6"/>
        <v>7</v>
      </c>
      <c r="G169" s="34" t="e">
        <f>(IF(COUNTIF(星期四78节!#REF!,B169)&gt;=2,1,COUNTIF(星期四78节!#REF!,B169))+IF(COUNTIF(星期四78节!#REF!,B169)&gt;=2,1,COUNTIF(星期四78节!#REF!,B169))+IF(COUNTIF(星期四78节!#REF!,B169)&gt;=2,1,COUNTIF(星期四78节!#REF!,B169))+IF(COUNTIF(星期四78节!#REF!,B169)&gt;=2,1,COUNTIF(星期四78节!#REF!,B169)))*2</f>
        <v>#REF!</v>
      </c>
      <c r="H169" s="34" t="e">
        <f>(IF(COUNTIF(星期四78节!#REF!,B169)&gt;=2,1,COUNTIF(星期四78节!#REF!,B169))+IF(COUNTIF(星期四78节!#REF!,B169)&gt;=2,1,COUNTIF(星期四78节!#REF!,B169))+IF(COUNTIF(星期四78节!#REF!,B169)&gt;=2,1,COUNTIF(星期四78节!#REF!,B169))+IF(COUNTIF(星期四78节!#REF!,B169)&gt;=2,1,COUNTIF(星期四78节!#REF!,B169)))*2</f>
        <v>#REF!</v>
      </c>
      <c r="I169" s="34" t="e">
        <f>(IF(COUNTIF(星期四78节!#REF!,B169)&gt;=2,1,COUNTIF(星期四78节!#REF!,B169))+IF(COUNTIF(星期四78节!#REF!,B169)&gt;=2,1,COUNTIF(星期四78节!#REF!,B169))+IF(COUNTIF(星期四78节!#REF!,B169)&gt;=2,1,COUNTIF(星期四78节!#REF!,B169))+IF(COUNTIF(星期四78节!#REF!,B169)&gt;=2,1,COUNTIF(星期四78节!#REF!,B169)))*2</f>
        <v>#REF!</v>
      </c>
      <c r="J169" s="34" t="e">
        <f>(IF(COUNTIF(星期四78节!#REF!,B169)&gt;=2,1,COUNTIF(星期四78节!#REF!,B169))+IF(COUNTIF(星期四78节!#REF!,B169)&gt;=2,1,COUNTIF(星期四78节!#REF!,B169))+IF(COUNTIF(星期四78节!#REF!,B169)&gt;=2,1,COUNTIF(星期四78节!#REF!,B169))+IF(COUNTIF(星期四78节!#REF!,B169)&gt;=2,1,COUNTIF(星期四78节!#REF!,B169)))*2</f>
        <v>#REF!</v>
      </c>
      <c r="K169" s="34" t="e">
        <f>(IF(COUNTIF(星期四78节!#REF!,B169)&gt;=2,1,COUNTIF(星期四78节!#REF!,B169))+IF(COUNTIF(星期四78节!#REF!,B169)&gt;=2,1,COUNTIF(星期四78节!#REF!,B169)))*2+(IF(COUNTIF(星期四78节!#REF!,B169)&gt;=2,1,COUNTIF(星期四78节!#REF!,B169))+IF(COUNTIF(星期四78节!#REF!,B169)&gt;=2,1,COUNTIF(星期四78节!#REF!,B169)))*2</f>
        <v>#REF!</v>
      </c>
      <c r="L169" s="34" t="e">
        <f>(IF(COUNTIF(星期四78节!#REF!,B169)&gt;=2,1,COUNTIF(星期四78节!#REF!,B169))+IF(COUNTIF(星期四78节!#REF!,B169)&gt;=2,1,COUNTIF(星期四78节!#REF!,B169))+IF(COUNTIF(星期四78节!#REF!,B169)&gt;=2,1,COUNTIF(星期四78节!#REF!,B169))+IF(COUNTIF(星期四78节!#REF!,B169)&gt;=2,1,COUNTIF(星期四78节!#REF!,B169)))*2</f>
        <v>#REF!</v>
      </c>
      <c r="M169" s="34" t="e">
        <f>(IF(COUNTIF(星期四78节!#REF!,B169)&gt;=2,1,COUNTIF(星期四78节!#REF!,B169))+IF(COUNTIF(星期四78节!#REF!,B169)&gt;=2,1,COUNTIF(星期四78节!#REF!,B169))+IF(COUNTIF(星期四78节!#REF!,B169)&gt;=2,1,COUNTIF(星期四78节!#REF!,B169))+IF(COUNTIF(星期四78节!#REF!,B169)&gt;=2,1,COUNTIF(星期四78节!#REF!,B169)))*2</f>
        <v>#REF!</v>
      </c>
      <c r="N169" s="34" t="e">
        <f t="shared" si="5"/>
        <v>#REF!</v>
      </c>
    </row>
    <row r="170" ht="20.1" customHeight="1" spans="1:14">
      <c r="A170" s="31">
        <v>193</v>
      </c>
      <c r="B170" s="32" t="s">
        <v>937</v>
      </c>
      <c r="C170" s="33" t="str">
        <f>VLOOKUP(B170,教师基础数据!$B$2:$G4763,3,FALSE)</f>
        <v>商贸系</v>
      </c>
      <c r="D170" s="33" t="str">
        <f>VLOOKUP(B170,教师基础数据!$B$2:$G581,4,FALSE)</f>
        <v>专职</v>
      </c>
      <c r="E170" s="33" t="str">
        <f>VLOOKUP(B170,教师基础数据!$B$2:$G4614,5,FALSE)</f>
        <v>会计教研室</v>
      </c>
      <c r="F170" s="31">
        <f t="shared" si="6"/>
        <v>7</v>
      </c>
      <c r="G170" s="34" t="e">
        <f>(IF(COUNTIF(星期四78节!#REF!,B170)&gt;=2,1,COUNTIF(星期四78节!#REF!,B170))+IF(COUNTIF(星期四78节!#REF!,B170)&gt;=2,1,COUNTIF(星期四78节!#REF!,B170))+IF(COUNTIF(星期四78节!#REF!,B170)&gt;=2,1,COUNTIF(星期四78节!#REF!,B170))+IF(COUNTIF(星期四78节!#REF!,B170)&gt;=2,1,COUNTIF(星期四78节!#REF!,B170)))*2</f>
        <v>#REF!</v>
      </c>
      <c r="H170" s="34" t="e">
        <f>(IF(COUNTIF(星期四78节!#REF!,B170)&gt;=2,1,COUNTIF(星期四78节!#REF!,B170))+IF(COUNTIF(星期四78节!#REF!,B170)&gt;=2,1,COUNTIF(星期四78节!#REF!,B170))+IF(COUNTIF(星期四78节!#REF!,B170)&gt;=2,1,COUNTIF(星期四78节!#REF!,B170))+IF(COUNTIF(星期四78节!#REF!,B170)&gt;=2,1,COUNTIF(星期四78节!#REF!,B170)))*2</f>
        <v>#REF!</v>
      </c>
      <c r="I170" s="34" t="e">
        <f>(IF(COUNTIF(星期四78节!#REF!,B170)&gt;=2,1,COUNTIF(星期四78节!#REF!,B170))+IF(COUNTIF(星期四78节!#REF!,B170)&gt;=2,1,COUNTIF(星期四78节!#REF!,B170))+IF(COUNTIF(星期四78节!#REF!,B170)&gt;=2,1,COUNTIF(星期四78节!#REF!,B170))+IF(COUNTIF(星期四78节!#REF!,B170)&gt;=2,1,COUNTIF(星期四78节!#REF!,B170)))*2</f>
        <v>#REF!</v>
      </c>
      <c r="J170" s="34" t="e">
        <f>(IF(COUNTIF(星期四78节!#REF!,B170)&gt;=2,1,COUNTIF(星期四78节!#REF!,B170))+IF(COUNTIF(星期四78节!#REF!,B170)&gt;=2,1,COUNTIF(星期四78节!#REF!,B170))+IF(COUNTIF(星期四78节!#REF!,B170)&gt;=2,1,COUNTIF(星期四78节!#REF!,B170))+IF(COUNTIF(星期四78节!#REF!,B170)&gt;=2,1,COUNTIF(星期四78节!#REF!,B170)))*2</f>
        <v>#REF!</v>
      </c>
      <c r="K170" s="34" t="e">
        <f>(IF(COUNTIF(星期四78节!#REF!,B170)&gt;=2,1,COUNTIF(星期四78节!#REF!,B170))+IF(COUNTIF(星期四78节!#REF!,B170)&gt;=2,1,COUNTIF(星期四78节!#REF!,B170)))*2+(IF(COUNTIF(星期四78节!#REF!,B170)&gt;=2,1,COUNTIF(星期四78节!#REF!,B170))+IF(COUNTIF(星期四78节!#REF!,B170)&gt;=2,1,COUNTIF(星期四78节!#REF!,B170)))*2</f>
        <v>#REF!</v>
      </c>
      <c r="L170" s="34" t="e">
        <f>(IF(COUNTIF(星期四78节!#REF!,B170)&gt;=2,1,COUNTIF(星期四78节!#REF!,B170))+IF(COUNTIF(星期四78节!#REF!,B170)&gt;=2,1,COUNTIF(星期四78节!#REF!,B170))+IF(COUNTIF(星期四78节!#REF!,B170)&gt;=2,1,COUNTIF(星期四78节!#REF!,B170))+IF(COUNTIF(星期四78节!#REF!,B170)&gt;=2,1,COUNTIF(星期四78节!#REF!,B170)))*2</f>
        <v>#REF!</v>
      </c>
      <c r="M170" s="34" t="e">
        <f>(IF(COUNTIF(星期四78节!#REF!,B170)&gt;=2,1,COUNTIF(星期四78节!#REF!,B170))+IF(COUNTIF(星期四78节!#REF!,B170)&gt;=2,1,COUNTIF(星期四78节!#REF!,B170))+IF(COUNTIF(星期四78节!#REF!,B170)&gt;=2,1,COUNTIF(星期四78节!#REF!,B170))+IF(COUNTIF(星期四78节!#REF!,B170)&gt;=2,1,COUNTIF(星期四78节!#REF!,B170)))*2</f>
        <v>#REF!</v>
      </c>
      <c r="N170" s="34" t="e">
        <f t="shared" si="5"/>
        <v>#REF!</v>
      </c>
    </row>
    <row r="171" ht="20.1" customHeight="1" spans="1:14">
      <c r="A171" s="31">
        <v>194</v>
      </c>
      <c r="B171" s="35" t="s">
        <v>938</v>
      </c>
      <c r="C171" s="33" t="str">
        <f>VLOOKUP(B171,教师基础数据!$B$2:$G4756,3,FALSE)</f>
        <v>商贸系</v>
      </c>
      <c r="D171" s="33" t="str">
        <f>VLOOKUP(B171,教师基础数据!$B$2:$G590,4,FALSE)</f>
        <v>专职</v>
      </c>
      <c r="E171" s="33" t="str">
        <f>VLOOKUP(B171,教师基础数据!$B$2:$G4623,5,FALSE)</f>
        <v>会计教研室</v>
      </c>
      <c r="F171" s="31">
        <f t="shared" si="6"/>
        <v>7</v>
      </c>
      <c r="G171" s="34" t="e">
        <f>(IF(COUNTIF(星期四78节!#REF!,B171)&gt;=2,1,COUNTIF(星期四78节!#REF!,B171))+IF(COUNTIF(星期四78节!#REF!,B171)&gt;=2,1,COUNTIF(星期四78节!#REF!,B171))+IF(COUNTIF(星期四78节!#REF!,B171)&gt;=2,1,COUNTIF(星期四78节!#REF!,B171))+IF(COUNTIF(星期四78节!#REF!,B171)&gt;=2,1,COUNTIF(星期四78节!#REF!,B171)))*2</f>
        <v>#REF!</v>
      </c>
      <c r="H171" s="34" t="e">
        <f>(IF(COUNTIF(星期四78节!#REF!,B171)&gt;=2,1,COUNTIF(星期四78节!#REF!,B171))+IF(COUNTIF(星期四78节!#REF!,B171)&gt;=2,1,COUNTIF(星期四78节!#REF!,B171))+IF(COUNTIF(星期四78节!#REF!,B171)&gt;=2,1,COUNTIF(星期四78节!#REF!,B171))+IF(COUNTIF(星期四78节!#REF!,B171)&gt;=2,1,COUNTIF(星期四78节!#REF!,B171)))*2</f>
        <v>#REF!</v>
      </c>
      <c r="I171" s="34" t="e">
        <f>(IF(COUNTIF(星期四78节!#REF!,B171)&gt;=2,1,COUNTIF(星期四78节!#REF!,B171))+IF(COUNTIF(星期四78节!#REF!,B171)&gt;=2,1,COUNTIF(星期四78节!#REF!,B171))+IF(COUNTIF(星期四78节!#REF!,B171)&gt;=2,1,COUNTIF(星期四78节!#REF!,B171))+IF(COUNTIF(星期四78节!#REF!,B171)&gt;=2,1,COUNTIF(星期四78节!#REF!,B171)))*2</f>
        <v>#REF!</v>
      </c>
      <c r="J171" s="34" t="e">
        <f>(IF(COUNTIF(星期四78节!#REF!,B171)&gt;=2,1,COUNTIF(星期四78节!#REF!,B171))+IF(COUNTIF(星期四78节!#REF!,B171)&gt;=2,1,COUNTIF(星期四78节!#REF!,B171))+IF(COUNTIF(星期四78节!#REF!,B171)&gt;=2,1,COUNTIF(星期四78节!#REF!,B171))+IF(COUNTIF(星期四78节!#REF!,B171)&gt;=2,1,COUNTIF(星期四78节!#REF!,B171)))*2</f>
        <v>#REF!</v>
      </c>
      <c r="K171" s="34" t="e">
        <f>(IF(COUNTIF(星期四78节!#REF!,B171)&gt;=2,1,COUNTIF(星期四78节!#REF!,B171))+IF(COUNTIF(星期四78节!#REF!,B171)&gt;=2,1,COUNTIF(星期四78节!#REF!,B171)))*2+(IF(COUNTIF(星期四78节!#REF!,B171)&gt;=2,1,COUNTIF(星期四78节!#REF!,B171))+IF(COUNTIF(星期四78节!#REF!,B171)&gt;=2,1,COUNTIF(星期四78节!#REF!,B171)))*2</f>
        <v>#REF!</v>
      </c>
      <c r="L171" s="34" t="e">
        <f>(IF(COUNTIF(星期四78节!#REF!,B171)&gt;=2,1,COUNTIF(星期四78节!#REF!,B171))+IF(COUNTIF(星期四78节!#REF!,B171)&gt;=2,1,COUNTIF(星期四78节!#REF!,B171))+IF(COUNTIF(星期四78节!#REF!,B171)&gt;=2,1,COUNTIF(星期四78节!#REF!,B171))+IF(COUNTIF(星期四78节!#REF!,B171)&gt;=2,1,COUNTIF(星期四78节!#REF!,B171)))*2</f>
        <v>#REF!</v>
      </c>
      <c r="M171" s="34" t="e">
        <f>(IF(COUNTIF(星期四78节!#REF!,B171)&gt;=2,1,COUNTIF(星期四78节!#REF!,B171))+IF(COUNTIF(星期四78节!#REF!,B171)&gt;=2,1,COUNTIF(星期四78节!#REF!,B171))+IF(COUNTIF(星期四78节!#REF!,B171)&gt;=2,1,COUNTIF(星期四78节!#REF!,B171))+IF(COUNTIF(星期四78节!#REF!,B171)&gt;=2,1,COUNTIF(星期四78节!#REF!,B171)))*2</f>
        <v>#REF!</v>
      </c>
      <c r="N171" s="34" t="e">
        <f t="shared" si="5"/>
        <v>#REF!</v>
      </c>
    </row>
    <row r="172" ht="20.1" customHeight="1" spans="1:14">
      <c r="A172" s="31">
        <v>195</v>
      </c>
      <c r="B172" s="32" t="s">
        <v>939</v>
      </c>
      <c r="C172" s="33" t="str">
        <f>VLOOKUP(B172,教师基础数据!$B$2:$G4440,3,FALSE)</f>
        <v>商贸系</v>
      </c>
      <c r="D172" s="33" t="str">
        <f>VLOOKUP(B172,教师基础数据!$B$2:$G591,4,FALSE)</f>
        <v>专职</v>
      </c>
      <c r="E172" s="33" t="str">
        <f>VLOOKUP(B172,教师基础数据!$B$2:$G4624,5,FALSE)</f>
        <v>会计教研室</v>
      </c>
      <c r="F172" s="31">
        <f t="shared" si="6"/>
        <v>7</v>
      </c>
      <c r="G172" s="34" t="e">
        <f>(IF(COUNTIF(星期四78节!#REF!,B172)&gt;=2,1,COUNTIF(星期四78节!#REF!,B172))+IF(COUNTIF(星期四78节!#REF!,B172)&gt;=2,1,COUNTIF(星期四78节!#REF!,B172))+IF(COUNTIF(星期四78节!#REF!,B172)&gt;=2,1,COUNTIF(星期四78节!#REF!,B172))+IF(COUNTIF(星期四78节!#REF!,B172)&gt;=2,1,COUNTIF(星期四78节!#REF!,B172)))*2</f>
        <v>#REF!</v>
      </c>
      <c r="H172" s="34" t="e">
        <f>(IF(COUNTIF(星期四78节!#REF!,B172)&gt;=2,1,COUNTIF(星期四78节!#REF!,B172))+IF(COUNTIF(星期四78节!#REF!,B172)&gt;=2,1,COUNTIF(星期四78节!#REF!,B172))+IF(COUNTIF(星期四78节!#REF!,B172)&gt;=2,1,COUNTIF(星期四78节!#REF!,B172))+IF(COUNTIF(星期四78节!#REF!,B172)&gt;=2,1,COUNTIF(星期四78节!#REF!,B172)))*2</f>
        <v>#REF!</v>
      </c>
      <c r="I172" s="34" t="e">
        <f>(IF(COUNTIF(星期四78节!#REF!,B172)&gt;=2,1,COUNTIF(星期四78节!#REF!,B172))+IF(COUNTIF(星期四78节!#REF!,B172)&gt;=2,1,COUNTIF(星期四78节!#REF!,B172))+IF(COUNTIF(星期四78节!#REF!,B172)&gt;=2,1,COUNTIF(星期四78节!#REF!,B172))+IF(COUNTIF(星期四78节!#REF!,B172)&gt;=2,1,COUNTIF(星期四78节!#REF!,B172)))*2</f>
        <v>#REF!</v>
      </c>
      <c r="J172" s="34" t="e">
        <f>(IF(COUNTIF(星期四78节!#REF!,B172)&gt;=2,1,COUNTIF(星期四78节!#REF!,B172))+IF(COUNTIF(星期四78节!#REF!,B172)&gt;=2,1,COUNTIF(星期四78节!#REF!,B172))+IF(COUNTIF(星期四78节!#REF!,B172)&gt;=2,1,COUNTIF(星期四78节!#REF!,B172))+IF(COUNTIF(星期四78节!#REF!,B172)&gt;=2,1,COUNTIF(星期四78节!#REF!,B172)))*2</f>
        <v>#REF!</v>
      </c>
      <c r="K172" s="34" t="e">
        <f>(IF(COUNTIF(星期四78节!#REF!,B172)&gt;=2,1,COUNTIF(星期四78节!#REF!,B172))+IF(COUNTIF(星期四78节!#REF!,B172)&gt;=2,1,COUNTIF(星期四78节!#REF!,B172)))*2+(IF(COUNTIF(星期四78节!#REF!,B172)&gt;=2,1,COUNTIF(星期四78节!#REF!,B172))+IF(COUNTIF(星期四78节!#REF!,B172)&gt;=2,1,COUNTIF(星期四78节!#REF!,B172)))*2</f>
        <v>#REF!</v>
      </c>
      <c r="L172" s="34" t="e">
        <f>(IF(COUNTIF(星期四78节!#REF!,B172)&gt;=2,1,COUNTIF(星期四78节!#REF!,B172))+IF(COUNTIF(星期四78节!#REF!,B172)&gt;=2,1,COUNTIF(星期四78节!#REF!,B172))+IF(COUNTIF(星期四78节!#REF!,B172)&gt;=2,1,COUNTIF(星期四78节!#REF!,B172))+IF(COUNTIF(星期四78节!#REF!,B172)&gt;=2,1,COUNTIF(星期四78节!#REF!,B172)))*2</f>
        <v>#REF!</v>
      </c>
      <c r="M172" s="34" t="e">
        <f>(IF(COUNTIF(星期四78节!#REF!,B172)&gt;=2,1,COUNTIF(星期四78节!#REF!,B172))+IF(COUNTIF(星期四78节!#REF!,B172)&gt;=2,1,COUNTIF(星期四78节!#REF!,B172))+IF(COUNTIF(星期四78节!#REF!,B172)&gt;=2,1,COUNTIF(星期四78节!#REF!,B172))+IF(COUNTIF(星期四78节!#REF!,B172)&gt;=2,1,COUNTIF(星期四78节!#REF!,B172)))*2</f>
        <v>#REF!</v>
      </c>
      <c r="N172" s="34" t="e">
        <f t="shared" si="5"/>
        <v>#REF!</v>
      </c>
    </row>
    <row r="173" ht="20.1" customHeight="1" spans="1:14">
      <c r="A173" s="31">
        <v>196</v>
      </c>
      <c r="B173" s="35" t="s">
        <v>940</v>
      </c>
      <c r="C173" s="33" t="str">
        <f>VLOOKUP(B173,教师基础数据!$B$2:$G4633,3,FALSE)</f>
        <v>商贸系</v>
      </c>
      <c r="D173" s="33" t="str">
        <f>VLOOKUP(B173,教师基础数据!$B$2:$G592,4,FALSE)</f>
        <v>专职</v>
      </c>
      <c r="E173" s="33" t="str">
        <f>VLOOKUP(B173,教师基础数据!$B$2:$G4625,5,FALSE)</f>
        <v>会计教研室</v>
      </c>
      <c r="F173" s="31">
        <f t="shared" si="6"/>
        <v>7</v>
      </c>
      <c r="G173" s="34" t="e">
        <f>(IF(COUNTIF(星期四78节!#REF!,B173)&gt;=2,1,COUNTIF(星期四78节!#REF!,B173))+IF(COUNTIF(星期四78节!#REF!,B173)&gt;=2,1,COUNTIF(星期四78节!#REF!,B173))+IF(COUNTIF(星期四78节!#REF!,B173)&gt;=2,1,COUNTIF(星期四78节!#REF!,B173))+IF(COUNTIF(星期四78节!#REF!,B173)&gt;=2,1,COUNTIF(星期四78节!#REF!,B173)))*2</f>
        <v>#REF!</v>
      </c>
      <c r="H173" s="34" t="e">
        <f>(IF(COUNTIF(星期四78节!#REF!,B173)&gt;=2,1,COUNTIF(星期四78节!#REF!,B173))+IF(COUNTIF(星期四78节!#REF!,B173)&gt;=2,1,COUNTIF(星期四78节!#REF!,B173))+IF(COUNTIF(星期四78节!#REF!,B173)&gt;=2,1,COUNTIF(星期四78节!#REF!,B173))+IF(COUNTIF(星期四78节!#REF!,B173)&gt;=2,1,COUNTIF(星期四78节!#REF!,B173)))*2</f>
        <v>#REF!</v>
      </c>
      <c r="I173" s="34" t="e">
        <f>(IF(COUNTIF(星期四78节!#REF!,B173)&gt;=2,1,COUNTIF(星期四78节!#REF!,B173))+IF(COUNTIF(星期四78节!#REF!,B173)&gt;=2,1,COUNTIF(星期四78节!#REF!,B173))+IF(COUNTIF(星期四78节!#REF!,B173)&gt;=2,1,COUNTIF(星期四78节!#REF!,B173))+IF(COUNTIF(星期四78节!#REF!,B173)&gt;=2,1,COUNTIF(星期四78节!#REF!,B173)))*2</f>
        <v>#REF!</v>
      </c>
      <c r="J173" s="34" t="e">
        <f>(IF(COUNTIF(星期四78节!#REF!,B173)&gt;=2,1,COUNTIF(星期四78节!#REF!,B173))+IF(COUNTIF(星期四78节!#REF!,B173)&gt;=2,1,COUNTIF(星期四78节!#REF!,B173))+IF(COUNTIF(星期四78节!#REF!,B173)&gt;=2,1,COUNTIF(星期四78节!#REF!,B173))+IF(COUNTIF(星期四78节!#REF!,B173)&gt;=2,1,COUNTIF(星期四78节!#REF!,B173)))*2</f>
        <v>#REF!</v>
      </c>
      <c r="K173" s="34" t="e">
        <f>(IF(COUNTIF(星期四78节!#REF!,B173)&gt;=2,1,COUNTIF(星期四78节!#REF!,B173))+IF(COUNTIF(星期四78节!#REF!,B173)&gt;=2,1,COUNTIF(星期四78节!#REF!,B173)))*2+(IF(COUNTIF(星期四78节!#REF!,B173)&gt;=2,1,COUNTIF(星期四78节!#REF!,B173))+IF(COUNTIF(星期四78节!#REF!,B173)&gt;=2,1,COUNTIF(星期四78节!#REF!,B173)))*2</f>
        <v>#REF!</v>
      </c>
      <c r="L173" s="34" t="e">
        <f>(IF(COUNTIF(星期四78节!#REF!,B173)&gt;=2,1,COUNTIF(星期四78节!#REF!,B173))+IF(COUNTIF(星期四78节!#REF!,B173)&gt;=2,1,COUNTIF(星期四78节!#REF!,B173))+IF(COUNTIF(星期四78节!#REF!,B173)&gt;=2,1,COUNTIF(星期四78节!#REF!,B173))+IF(COUNTIF(星期四78节!#REF!,B173)&gt;=2,1,COUNTIF(星期四78节!#REF!,B173)))*2</f>
        <v>#REF!</v>
      </c>
      <c r="M173" s="34" t="e">
        <f>(IF(COUNTIF(星期四78节!#REF!,B173)&gt;=2,1,COUNTIF(星期四78节!#REF!,B173))+IF(COUNTIF(星期四78节!#REF!,B173)&gt;=2,1,COUNTIF(星期四78节!#REF!,B173))+IF(COUNTIF(星期四78节!#REF!,B173)&gt;=2,1,COUNTIF(星期四78节!#REF!,B173))+IF(COUNTIF(星期四78节!#REF!,B173)&gt;=2,1,COUNTIF(星期四78节!#REF!,B173)))*2</f>
        <v>#REF!</v>
      </c>
      <c r="N173" s="34" t="e">
        <f t="shared" si="5"/>
        <v>#REF!</v>
      </c>
    </row>
    <row r="174" ht="20.1" customHeight="1" spans="1:14">
      <c r="A174" s="31">
        <v>197</v>
      </c>
      <c r="B174" s="35" t="s">
        <v>941</v>
      </c>
      <c r="C174" s="33" t="str">
        <f>VLOOKUP(B174,教师基础数据!$B$2:$G4562,3,FALSE)</f>
        <v>商贸系</v>
      </c>
      <c r="D174" s="33" t="str">
        <f>VLOOKUP(B174,教师基础数据!$B$2:$G660,4,FALSE)</f>
        <v>专职</v>
      </c>
      <c r="E174" s="33" t="str">
        <f>VLOOKUP(B174,教师基础数据!$B$2:$G4693,5,FALSE)</f>
        <v>会计教研室</v>
      </c>
      <c r="F174" s="31">
        <f t="shared" si="6"/>
        <v>7</v>
      </c>
      <c r="G174" s="34" t="e">
        <f>(IF(COUNTIF(星期四78节!#REF!,B174)&gt;=2,1,COUNTIF(星期四78节!#REF!,B174))+IF(COUNTIF(星期四78节!#REF!,B174)&gt;=2,1,COUNTIF(星期四78节!#REF!,B174))+IF(COUNTIF(星期四78节!#REF!,B174)&gt;=2,1,COUNTIF(星期四78节!#REF!,B174))+IF(COUNTIF(星期四78节!#REF!,B174)&gt;=2,1,COUNTIF(星期四78节!#REF!,B174)))*2</f>
        <v>#REF!</v>
      </c>
      <c r="H174" s="34" t="e">
        <f>(IF(COUNTIF(星期四78节!#REF!,B174)&gt;=2,1,COUNTIF(星期四78节!#REF!,B174))+IF(COUNTIF(星期四78节!#REF!,B174)&gt;=2,1,COUNTIF(星期四78节!#REF!,B174))+IF(COUNTIF(星期四78节!#REF!,B174)&gt;=2,1,COUNTIF(星期四78节!#REF!,B174))+IF(COUNTIF(星期四78节!#REF!,B174)&gt;=2,1,COUNTIF(星期四78节!#REF!,B174)))*2</f>
        <v>#REF!</v>
      </c>
      <c r="I174" s="34" t="e">
        <f>(IF(COUNTIF(星期四78节!#REF!,B174)&gt;=2,1,COUNTIF(星期四78节!#REF!,B174))+IF(COUNTIF(星期四78节!#REF!,B174)&gt;=2,1,COUNTIF(星期四78节!#REF!,B174))+IF(COUNTIF(星期四78节!#REF!,B174)&gt;=2,1,COUNTIF(星期四78节!#REF!,B174))+IF(COUNTIF(星期四78节!#REF!,B174)&gt;=2,1,COUNTIF(星期四78节!#REF!,B174)))*2</f>
        <v>#REF!</v>
      </c>
      <c r="J174" s="34" t="e">
        <f>(IF(COUNTIF(星期四78节!#REF!,B174)&gt;=2,1,COUNTIF(星期四78节!#REF!,B174))+IF(COUNTIF(星期四78节!#REF!,B174)&gt;=2,1,COUNTIF(星期四78节!#REF!,B174))+IF(COUNTIF(星期四78节!#REF!,B174)&gt;=2,1,COUNTIF(星期四78节!#REF!,B174))+IF(COUNTIF(星期四78节!#REF!,B174)&gt;=2,1,COUNTIF(星期四78节!#REF!,B174)))*2</f>
        <v>#REF!</v>
      </c>
      <c r="K174" s="34" t="e">
        <f>(IF(COUNTIF(星期四78节!#REF!,B174)&gt;=2,1,COUNTIF(星期四78节!#REF!,B174))+IF(COUNTIF(星期四78节!#REF!,B174)&gt;=2,1,COUNTIF(星期四78节!#REF!,B174)))*2+(IF(COUNTIF(星期四78节!#REF!,B174)&gt;=2,1,COUNTIF(星期四78节!#REF!,B174))+IF(COUNTIF(星期四78节!#REF!,B174)&gt;=2,1,COUNTIF(星期四78节!#REF!,B174)))*2</f>
        <v>#REF!</v>
      </c>
      <c r="L174" s="34" t="e">
        <f>(IF(COUNTIF(星期四78节!#REF!,B174)&gt;=2,1,COUNTIF(星期四78节!#REF!,B174))+IF(COUNTIF(星期四78节!#REF!,B174)&gt;=2,1,COUNTIF(星期四78节!#REF!,B174))+IF(COUNTIF(星期四78节!#REF!,B174)&gt;=2,1,COUNTIF(星期四78节!#REF!,B174))+IF(COUNTIF(星期四78节!#REF!,B174)&gt;=2,1,COUNTIF(星期四78节!#REF!,B174)))*2</f>
        <v>#REF!</v>
      </c>
      <c r="M174" s="34" t="e">
        <f>(IF(COUNTIF(星期四78节!#REF!,B174)&gt;=2,1,COUNTIF(星期四78节!#REF!,B174))+IF(COUNTIF(星期四78节!#REF!,B174)&gt;=2,1,COUNTIF(星期四78节!#REF!,B174))+IF(COUNTIF(星期四78节!#REF!,B174)&gt;=2,1,COUNTIF(星期四78节!#REF!,B174))+IF(COUNTIF(星期四78节!#REF!,B174)&gt;=2,1,COUNTIF(星期四78节!#REF!,B174)))*2</f>
        <v>#REF!</v>
      </c>
      <c r="N174" s="34" t="e">
        <f t="shared" si="5"/>
        <v>#REF!</v>
      </c>
    </row>
    <row r="175" ht="20.1" customHeight="1" spans="1:14">
      <c r="A175" s="31">
        <v>198</v>
      </c>
      <c r="B175" s="32" t="s">
        <v>942</v>
      </c>
      <c r="C175" s="33" t="str">
        <f>VLOOKUP(B175,教师基础数据!$B$2:$G4677,3,FALSE)</f>
        <v>商贸系</v>
      </c>
      <c r="D175" s="33" t="str">
        <f>VLOOKUP(B175,教师基础数据!$B$2:$G495,4,FALSE)</f>
        <v>兼职</v>
      </c>
      <c r="E175" s="33" t="str">
        <f>VLOOKUP(B175,教师基础数据!$B$2:$G4528,5,FALSE)</f>
        <v>旅游管理教研室</v>
      </c>
      <c r="F175" s="31">
        <f t="shared" si="6"/>
        <v>7</v>
      </c>
      <c r="G175" s="34" t="e">
        <f>(IF(COUNTIF(星期四78节!#REF!,B175)&gt;=2,1,COUNTIF(星期四78节!#REF!,B175))+IF(COUNTIF(星期四78节!#REF!,B175)&gt;=2,1,COUNTIF(星期四78节!#REF!,B175))+IF(COUNTIF(星期四78节!#REF!,B175)&gt;=2,1,COUNTIF(星期四78节!#REF!,B175))+IF(COUNTIF(星期四78节!#REF!,B175)&gt;=2,1,COUNTIF(星期四78节!#REF!,B175)))*2</f>
        <v>#REF!</v>
      </c>
      <c r="H175" s="34" t="e">
        <f>(IF(COUNTIF(星期四78节!#REF!,B175)&gt;=2,1,COUNTIF(星期四78节!#REF!,B175))+IF(COUNTIF(星期四78节!#REF!,B175)&gt;=2,1,COUNTIF(星期四78节!#REF!,B175))+IF(COUNTIF(星期四78节!#REF!,B175)&gt;=2,1,COUNTIF(星期四78节!#REF!,B175))+IF(COUNTIF(星期四78节!#REF!,B175)&gt;=2,1,COUNTIF(星期四78节!#REF!,B175)))*2</f>
        <v>#REF!</v>
      </c>
      <c r="I175" s="34" t="e">
        <f>(IF(COUNTIF(星期四78节!#REF!,B175)&gt;=2,1,COUNTIF(星期四78节!#REF!,B175))+IF(COUNTIF(星期四78节!#REF!,B175)&gt;=2,1,COUNTIF(星期四78节!#REF!,B175))+IF(COUNTIF(星期四78节!#REF!,B175)&gt;=2,1,COUNTIF(星期四78节!#REF!,B175))+IF(COUNTIF(星期四78节!#REF!,B175)&gt;=2,1,COUNTIF(星期四78节!#REF!,B175)))*2</f>
        <v>#REF!</v>
      </c>
      <c r="J175" s="34" t="e">
        <f>(IF(COUNTIF(星期四78节!#REF!,B175)&gt;=2,1,COUNTIF(星期四78节!#REF!,B175))+IF(COUNTIF(星期四78节!#REF!,B175)&gt;=2,1,COUNTIF(星期四78节!#REF!,B175))+IF(COUNTIF(星期四78节!#REF!,B175)&gt;=2,1,COUNTIF(星期四78节!#REF!,B175))+IF(COUNTIF(星期四78节!#REF!,B175)&gt;=2,1,COUNTIF(星期四78节!#REF!,B175)))*2</f>
        <v>#REF!</v>
      </c>
      <c r="K175" s="34" t="e">
        <f>(IF(COUNTIF(星期四78节!#REF!,B175)&gt;=2,1,COUNTIF(星期四78节!#REF!,B175))+IF(COUNTIF(星期四78节!#REF!,B175)&gt;=2,1,COUNTIF(星期四78节!#REF!,B175)))*2+(IF(COUNTIF(星期四78节!#REF!,B175)&gt;=2,1,COUNTIF(星期四78节!#REF!,B175))+IF(COUNTIF(星期四78节!#REF!,B175)&gt;=2,1,COUNTIF(星期四78节!#REF!,B175)))*2</f>
        <v>#REF!</v>
      </c>
      <c r="L175" s="34" t="e">
        <f>(IF(COUNTIF(星期四78节!#REF!,B175)&gt;=2,1,COUNTIF(星期四78节!#REF!,B175))+IF(COUNTIF(星期四78节!#REF!,B175)&gt;=2,1,COUNTIF(星期四78节!#REF!,B175))+IF(COUNTIF(星期四78节!#REF!,B175)&gt;=2,1,COUNTIF(星期四78节!#REF!,B175))+IF(COUNTIF(星期四78节!#REF!,B175)&gt;=2,1,COUNTIF(星期四78节!#REF!,B175)))*2</f>
        <v>#REF!</v>
      </c>
      <c r="M175" s="34" t="e">
        <f>(IF(COUNTIF(星期四78节!#REF!,B175)&gt;=2,1,COUNTIF(星期四78节!#REF!,B175))+IF(COUNTIF(星期四78节!#REF!,B175)&gt;=2,1,COUNTIF(星期四78节!#REF!,B175))+IF(COUNTIF(星期四78节!#REF!,B175)&gt;=2,1,COUNTIF(星期四78节!#REF!,B175))+IF(COUNTIF(星期四78节!#REF!,B175)&gt;=2,1,COUNTIF(星期四78节!#REF!,B175)))*2</f>
        <v>#REF!</v>
      </c>
      <c r="N175" s="34" t="e">
        <f t="shared" si="5"/>
        <v>#REF!</v>
      </c>
    </row>
    <row r="176" ht="20.1" customHeight="1" spans="1:14">
      <c r="A176" s="31">
        <v>199</v>
      </c>
      <c r="B176" s="35" t="s">
        <v>943</v>
      </c>
      <c r="C176" s="33" t="str">
        <f>VLOOKUP(B176,教师基础数据!$B$2:$G4541,3,FALSE)</f>
        <v>商贸系</v>
      </c>
      <c r="D176" s="33" t="str">
        <f>VLOOKUP(B176,教师基础数据!$B$2:$G684,4,FALSE)</f>
        <v>兼职</v>
      </c>
      <c r="E176" s="33" t="str">
        <f>VLOOKUP(B176,教师基础数据!$B$2:$G4717,5,FALSE)</f>
        <v>旅游管理教研室</v>
      </c>
      <c r="F176" s="31">
        <f t="shared" si="6"/>
        <v>7</v>
      </c>
      <c r="G176" s="34" t="e">
        <f>(IF(COUNTIF(星期四78节!#REF!,B176)&gt;=2,1,COUNTIF(星期四78节!#REF!,B176))+IF(COUNTIF(星期四78节!#REF!,B176)&gt;=2,1,COUNTIF(星期四78节!#REF!,B176))+IF(COUNTIF(星期四78节!#REF!,B176)&gt;=2,1,COUNTIF(星期四78节!#REF!,B176))+IF(COUNTIF(星期四78节!#REF!,B176)&gt;=2,1,COUNTIF(星期四78节!#REF!,B176)))*2</f>
        <v>#REF!</v>
      </c>
      <c r="H176" s="34" t="e">
        <f>(IF(COUNTIF(星期四78节!#REF!,B176)&gt;=2,1,COUNTIF(星期四78节!#REF!,B176))+IF(COUNTIF(星期四78节!#REF!,B176)&gt;=2,1,COUNTIF(星期四78节!#REF!,B176))+IF(COUNTIF(星期四78节!#REF!,B176)&gt;=2,1,COUNTIF(星期四78节!#REF!,B176))+IF(COUNTIF(星期四78节!#REF!,B176)&gt;=2,1,COUNTIF(星期四78节!#REF!,B176)))*2</f>
        <v>#REF!</v>
      </c>
      <c r="I176" s="34" t="e">
        <f>(IF(COUNTIF(星期四78节!#REF!,B176)&gt;=2,1,COUNTIF(星期四78节!#REF!,B176))+IF(COUNTIF(星期四78节!#REF!,B176)&gt;=2,1,COUNTIF(星期四78节!#REF!,B176))+IF(COUNTIF(星期四78节!#REF!,B176)&gt;=2,1,COUNTIF(星期四78节!#REF!,B176))+IF(COUNTIF(星期四78节!#REF!,B176)&gt;=2,1,COUNTIF(星期四78节!#REF!,B176)))*2</f>
        <v>#REF!</v>
      </c>
      <c r="J176" s="34" t="e">
        <f>(IF(COUNTIF(星期四78节!#REF!,B176)&gt;=2,1,COUNTIF(星期四78节!#REF!,B176))+IF(COUNTIF(星期四78节!#REF!,B176)&gt;=2,1,COUNTIF(星期四78节!#REF!,B176))+IF(COUNTIF(星期四78节!#REF!,B176)&gt;=2,1,COUNTIF(星期四78节!#REF!,B176))+IF(COUNTIF(星期四78节!#REF!,B176)&gt;=2,1,COUNTIF(星期四78节!#REF!,B176)))*2</f>
        <v>#REF!</v>
      </c>
      <c r="K176" s="34" t="e">
        <f>(IF(COUNTIF(星期四78节!#REF!,B176)&gt;=2,1,COUNTIF(星期四78节!#REF!,B176))+IF(COUNTIF(星期四78节!#REF!,B176)&gt;=2,1,COUNTIF(星期四78节!#REF!,B176)))*2+(IF(COUNTIF(星期四78节!#REF!,B176)&gt;=2,1,COUNTIF(星期四78节!#REF!,B176))+IF(COUNTIF(星期四78节!#REF!,B176)&gt;=2,1,COUNTIF(星期四78节!#REF!,B176)))*2</f>
        <v>#REF!</v>
      </c>
      <c r="L176" s="34" t="e">
        <f>(IF(COUNTIF(星期四78节!#REF!,B176)&gt;=2,1,COUNTIF(星期四78节!#REF!,B176))+IF(COUNTIF(星期四78节!#REF!,B176)&gt;=2,1,COUNTIF(星期四78节!#REF!,B176))+IF(COUNTIF(星期四78节!#REF!,B176)&gt;=2,1,COUNTIF(星期四78节!#REF!,B176))+IF(COUNTIF(星期四78节!#REF!,B176)&gt;=2,1,COUNTIF(星期四78节!#REF!,B176)))*2</f>
        <v>#REF!</v>
      </c>
      <c r="M176" s="34" t="e">
        <f>(IF(COUNTIF(星期四78节!#REF!,B176)&gt;=2,1,COUNTIF(星期四78节!#REF!,B176))+IF(COUNTIF(星期四78节!#REF!,B176)&gt;=2,1,COUNTIF(星期四78节!#REF!,B176))+IF(COUNTIF(星期四78节!#REF!,B176)&gt;=2,1,COUNTIF(星期四78节!#REF!,B176))+IF(COUNTIF(星期四78节!#REF!,B176)&gt;=2,1,COUNTIF(星期四78节!#REF!,B176)))*2</f>
        <v>#REF!</v>
      </c>
      <c r="N176" s="34" t="e">
        <f t="shared" si="5"/>
        <v>#REF!</v>
      </c>
    </row>
    <row r="177" ht="20.1" customHeight="1" spans="1:14">
      <c r="A177" s="31">
        <v>200</v>
      </c>
      <c r="B177" s="35" t="s">
        <v>944</v>
      </c>
      <c r="C177" s="33" t="str">
        <f>VLOOKUP(B177,教师基础数据!$B$2:$G4759,3,FALSE)</f>
        <v>商贸系</v>
      </c>
      <c r="D177" s="33" t="str">
        <f>VLOOKUP(B177,教师基础数据!$B$2:$G695,4,FALSE)</f>
        <v>兼职</v>
      </c>
      <c r="E177" s="33" t="str">
        <f>VLOOKUP(B177,教师基础数据!$B$2:$G4729,5,FALSE)</f>
        <v>旅游管理教研室</v>
      </c>
      <c r="F177" s="31">
        <f t="shared" si="6"/>
        <v>7</v>
      </c>
      <c r="G177" s="34" t="e">
        <f>(IF(COUNTIF(星期四78节!#REF!,B177)&gt;=2,1,COUNTIF(星期四78节!#REF!,B177))+IF(COUNTIF(星期四78节!#REF!,B177)&gt;=2,1,COUNTIF(星期四78节!#REF!,B177))+IF(COUNTIF(星期四78节!#REF!,B177)&gt;=2,1,COUNTIF(星期四78节!#REF!,B177))+IF(COUNTIF(星期四78节!#REF!,B177)&gt;=2,1,COUNTIF(星期四78节!#REF!,B177)))*2</f>
        <v>#REF!</v>
      </c>
      <c r="H177" s="34" t="e">
        <f>(IF(COUNTIF(星期四78节!#REF!,B177)&gt;=2,1,COUNTIF(星期四78节!#REF!,B177))+IF(COUNTIF(星期四78节!#REF!,B177)&gt;=2,1,COUNTIF(星期四78节!#REF!,B177))+IF(COUNTIF(星期四78节!#REF!,B177)&gt;=2,1,COUNTIF(星期四78节!#REF!,B177))+IF(COUNTIF(星期四78节!#REF!,B177)&gt;=2,1,COUNTIF(星期四78节!#REF!,B177)))*2</f>
        <v>#REF!</v>
      </c>
      <c r="I177" s="34" t="e">
        <f>(IF(COUNTIF(星期四78节!#REF!,B177)&gt;=2,1,COUNTIF(星期四78节!#REF!,B177))+IF(COUNTIF(星期四78节!#REF!,B177)&gt;=2,1,COUNTIF(星期四78节!#REF!,B177))+IF(COUNTIF(星期四78节!#REF!,B177)&gt;=2,1,COUNTIF(星期四78节!#REF!,B177))+IF(COUNTIF(星期四78节!#REF!,B177)&gt;=2,1,COUNTIF(星期四78节!#REF!,B177)))*2</f>
        <v>#REF!</v>
      </c>
      <c r="J177" s="34" t="e">
        <f>(IF(COUNTIF(星期四78节!#REF!,B177)&gt;=2,1,COUNTIF(星期四78节!#REF!,B177))+IF(COUNTIF(星期四78节!#REF!,B177)&gt;=2,1,COUNTIF(星期四78节!#REF!,B177))+IF(COUNTIF(星期四78节!#REF!,B177)&gt;=2,1,COUNTIF(星期四78节!#REF!,B177))+IF(COUNTIF(星期四78节!#REF!,B177)&gt;=2,1,COUNTIF(星期四78节!#REF!,B177)))*2</f>
        <v>#REF!</v>
      </c>
      <c r="K177" s="34" t="e">
        <f>(IF(COUNTIF(星期四78节!#REF!,B177)&gt;=2,1,COUNTIF(星期四78节!#REF!,B177))+IF(COUNTIF(星期四78节!#REF!,B177)&gt;=2,1,COUNTIF(星期四78节!#REF!,B177)))*2+(IF(COUNTIF(星期四78节!#REF!,B177)&gt;=2,1,COUNTIF(星期四78节!#REF!,B177))+IF(COUNTIF(星期四78节!#REF!,B177)&gt;=2,1,COUNTIF(星期四78节!#REF!,B177)))*2</f>
        <v>#REF!</v>
      </c>
      <c r="L177" s="34" t="e">
        <f>(IF(COUNTIF(星期四78节!#REF!,B177)&gt;=2,1,COUNTIF(星期四78节!#REF!,B177))+IF(COUNTIF(星期四78节!#REF!,B177)&gt;=2,1,COUNTIF(星期四78节!#REF!,B177))+IF(COUNTIF(星期四78节!#REF!,B177)&gt;=2,1,COUNTIF(星期四78节!#REF!,B177))+IF(COUNTIF(星期四78节!#REF!,B177)&gt;=2,1,COUNTIF(星期四78节!#REF!,B177)))*2</f>
        <v>#REF!</v>
      </c>
      <c r="M177" s="34" t="e">
        <f>(IF(COUNTIF(星期四78节!#REF!,B177)&gt;=2,1,COUNTIF(星期四78节!#REF!,B177))+IF(COUNTIF(星期四78节!#REF!,B177)&gt;=2,1,COUNTIF(星期四78节!#REF!,B177))+IF(COUNTIF(星期四78节!#REF!,B177)&gt;=2,1,COUNTIF(星期四78节!#REF!,B177))+IF(COUNTIF(星期四78节!#REF!,B177)&gt;=2,1,COUNTIF(星期四78节!#REF!,B177)))*2</f>
        <v>#REF!</v>
      </c>
      <c r="N177" s="34" t="e">
        <f t="shared" si="5"/>
        <v>#REF!</v>
      </c>
    </row>
    <row r="178" ht="20.1" customHeight="1" spans="1:14">
      <c r="A178" s="31">
        <v>201</v>
      </c>
      <c r="B178" s="35" t="s">
        <v>945</v>
      </c>
      <c r="C178" s="33" t="str">
        <f>VLOOKUP(B178,教师基础数据!$B$2:$G4668,3,FALSE)</f>
        <v>商贸系</v>
      </c>
      <c r="D178" s="33" t="str">
        <f>VLOOKUP(B178,教师基础数据!$B$2:$G523,4,FALSE)</f>
        <v>兼职</v>
      </c>
      <c r="E178" s="33" t="str">
        <f>VLOOKUP(B178,教师基础数据!$B$2:$G4556,5,FALSE)</f>
        <v>旅游管理教研室</v>
      </c>
      <c r="F178" s="31">
        <f t="shared" si="6"/>
        <v>7</v>
      </c>
      <c r="G178" s="34" t="e">
        <f>(IF(COUNTIF(星期四78节!#REF!,B178)&gt;=2,1,COUNTIF(星期四78节!#REF!,B178))+IF(COUNTIF(星期四78节!#REF!,B178)&gt;=2,1,COUNTIF(星期四78节!#REF!,B178))+IF(COUNTIF(星期四78节!#REF!,B178)&gt;=2,1,COUNTIF(星期四78节!#REF!,B178))+IF(COUNTIF(星期四78节!#REF!,B178)&gt;=2,1,COUNTIF(星期四78节!#REF!,B178)))*2</f>
        <v>#REF!</v>
      </c>
      <c r="H178" s="34" t="e">
        <f>(IF(COUNTIF(星期四78节!#REF!,B178)&gt;=2,1,COUNTIF(星期四78节!#REF!,B178))+IF(COUNTIF(星期四78节!#REF!,B178)&gt;=2,1,COUNTIF(星期四78节!#REF!,B178))+IF(COUNTIF(星期四78节!#REF!,B178)&gt;=2,1,COUNTIF(星期四78节!#REF!,B178))+IF(COUNTIF(星期四78节!#REF!,B178)&gt;=2,1,COUNTIF(星期四78节!#REF!,B178)))*2</f>
        <v>#REF!</v>
      </c>
      <c r="I178" s="34" t="e">
        <f>(IF(COUNTIF(星期四78节!#REF!,B178)&gt;=2,1,COUNTIF(星期四78节!#REF!,B178))+IF(COUNTIF(星期四78节!#REF!,B178)&gt;=2,1,COUNTIF(星期四78节!#REF!,B178))+IF(COUNTIF(星期四78节!#REF!,B178)&gt;=2,1,COUNTIF(星期四78节!#REF!,B178))+IF(COUNTIF(星期四78节!#REF!,B178)&gt;=2,1,COUNTIF(星期四78节!#REF!,B178)))*2</f>
        <v>#REF!</v>
      </c>
      <c r="J178" s="34" t="e">
        <f>(IF(COUNTIF(星期四78节!#REF!,B178)&gt;=2,1,COUNTIF(星期四78节!#REF!,B178))+IF(COUNTIF(星期四78节!#REF!,B178)&gt;=2,1,COUNTIF(星期四78节!#REF!,B178))+IF(COUNTIF(星期四78节!#REF!,B178)&gt;=2,1,COUNTIF(星期四78节!#REF!,B178))+IF(COUNTIF(星期四78节!#REF!,B178)&gt;=2,1,COUNTIF(星期四78节!#REF!,B178)))*2</f>
        <v>#REF!</v>
      </c>
      <c r="K178" s="34" t="e">
        <f>(IF(COUNTIF(星期四78节!#REF!,B178)&gt;=2,1,COUNTIF(星期四78节!#REF!,B178))+IF(COUNTIF(星期四78节!#REF!,B178)&gt;=2,1,COUNTIF(星期四78节!#REF!,B178)))*2+(IF(COUNTIF(星期四78节!#REF!,B178)&gt;=2,1,COUNTIF(星期四78节!#REF!,B178))+IF(COUNTIF(星期四78节!#REF!,B178)&gt;=2,1,COUNTIF(星期四78节!#REF!,B178)))*2</f>
        <v>#REF!</v>
      </c>
      <c r="L178" s="34" t="e">
        <f>(IF(COUNTIF(星期四78节!#REF!,B178)&gt;=2,1,COUNTIF(星期四78节!#REF!,B178))+IF(COUNTIF(星期四78节!#REF!,B178)&gt;=2,1,COUNTIF(星期四78节!#REF!,B178))+IF(COUNTIF(星期四78节!#REF!,B178)&gt;=2,1,COUNTIF(星期四78节!#REF!,B178))+IF(COUNTIF(星期四78节!#REF!,B178)&gt;=2,1,COUNTIF(星期四78节!#REF!,B178)))*2</f>
        <v>#REF!</v>
      </c>
      <c r="M178" s="34" t="e">
        <f>(IF(COUNTIF(星期四78节!#REF!,B178)&gt;=2,1,COUNTIF(星期四78节!#REF!,B178))+IF(COUNTIF(星期四78节!#REF!,B178)&gt;=2,1,COUNTIF(星期四78节!#REF!,B178))+IF(COUNTIF(星期四78节!#REF!,B178)&gt;=2,1,COUNTIF(星期四78节!#REF!,B178))+IF(COUNTIF(星期四78节!#REF!,B178)&gt;=2,1,COUNTIF(星期四78节!#REF!,B178)))*2</f>
        <v>#REF!</v>
      </c>
      <c r="N178" s="34" t="e">
        <f t="shared" si="5"/>
        <v>#REF!</v>
      </c>
    </row>
    <row r="179" ht="20.1" customHeight="1" spans="1:14">
      <c r="A179" s="31">
        <v>202</v>
      </c>
      <c r="B179" s="35" t="s">
        <v>946</v>
      </c>
      <c r="C179" s="33" t="str">
        <f>VLOOKUP(B179,教师基础数据!$B$2:$G4813,3,FALSE)</f>
        <v>商贸系</v>
      </c>
      <c r="D179" s="33" t="str">
        <f>VLOOKUP(B179,教师基础数据!$B$2:$G566,4,FALSE)</f>
        <v>兼职</v>
      </c>
      <c r="E179" s="33" t="str">
        <f>VLOOKUP(B179,教师基础数据!$B$2:$G4599,5,FALSE)</f>
        <v>旅游管理教研室</v>
      </c>
      <c r="F179" s="31">
        <f t="shared" si="6"/>
        <v>7</v>
      </c>
      <c r="G179" s="34" t="e">
        <f>(IF(COUNTIF(星期四78节!#REF!,B179)&gt;=2,1,COUNTIF(星期四78节!#REF!,B179))+IF(COUNTIF(星期四78节!#REF!,B179)&gt;=2,1,COUNTIF(星期四78节!#REF!,B179))+IF(COUNTIF(星期四78节!#REF!,B179)&gt;=2,1,COUNTIF(星期四78节!#REF!,B179))+IF(COUNTIF(星期四78节!#REF!,B179)&gt;=2,1,COUNTIF(星期四78节!#REF!,B179)))*2</f>
        <v>#REF!</v>
      </c>
      <c r="H179" s="34" t="e">
        <f>(IF(COUNTIF(星期四78节!#REF!,B179)&gt;=2,1,COUNTIF(星期四78节!#REF!,B179))+IF(COUNTIF(星期四78节!#REF!,B179)&gt;=2,1,COUNTIF(星期四78节!#REF!,B179))+IF(COUNTIF(星期四78节!#REF!,B179)&gt;=2,1,COUNTIF(星期四78节!#REF!,B179))+IF(COUNTIF(星期四78节!#REF!,B179)&gt;=2,1,COUNTIF(星期四78节!#REF!,B179)))*2</f>
        <v>#REF!</v>
      </c>
      <c r="I179" s="34" t="e">
        <f>(IF(COUNTIF(星期四78节!#REF!,B179)&gt;=2,1,COUNTIF(星期四78节!#REF!,B179))+IF(COUNTIF(星期四78节!#REF!,B179)&gt;=2,1,COUNTIF(星期四78节!#REF!,B179))+IF(COUNTIF(星期四78节!#REF!,B179)&gt;=2,1,COUNTIF(星期四78节!#REF!,B179))+IF(COUNTIF(星期四78节!#REF!,B179)&gt;=2,1,COUNTIF(星期四78节!#REF!,B179)))*2</f>
        <v>#REF!</v>
      </c>
      <c r="J179" s="34" t="e">
        <f>(IF(COUNTIF(星期四78节!#REF!,B179)&gt;=2,1,COUNTIF(星期四78节!#REF!,B179))+IF(COUNTIF(星期四78节!#REF!,B179)&gt;=2,1,COUNTIF(星期四78节!#REF!,B179))+IF(COUNTIF(星期四78节!#REF!,B179)&gt;=2,1,COUNTIF(星期四78节!#REF!,B179))+IF(COUNTIF(星期四78节!#REF!,B179)&gt;=2,1,COUNTIF(星期四78节!#REF!,B179)))*2</f>
        <v>#REF!</v>
      </c>
      <c r="K179" s="34" t="e">
        <f>(IF(COUNTIF(星期四78节!#REF!,B179)&gt;=2,1,COUNTIF(星期四78节!#REF!,B179))+IF(COUNTIF(星期四78节!#REF!,B179)&gt;=2,1,COUNTIF(星期四78节!#REF!,B179)))*2+(IF(COUNTIF(星期四78节!#REF!,B179)&gt;=2,1,COUNTIF(星期四78节!#REF!,B179))+IF(COUNTIF(星期四78节!#REF!,B179)&gt;=2,1,COUNTIF(星期四78节!#REF!,B179)))*2</f>
        <v>#REF!</v>
      </c>
      <c r="L179" s="34" t="e">
        <f>(IF(COUNTIF(星期四78节!#REF!,B179)&gt;=2,1,COUNTIF(星期四78节!#REF!,B179))+IF(COUNTIF(星期四78节!#REF!,B179)&gt;=2,1,COUNTIF(星期四78节!#REF!,B179))+IF(COUNTIF(星期四78节!#REF!,B179)&gt;=2,1,COUNTIF(星期四78节!#REF!,B179))+IF(COUNTIF(星期四78节!#REF!,B179)&gt;=2,1,COUNTIF(星期四78节!#REF!,B179)))*2</f>
        <v>#REF!</v>
      </c>
      <c r="M179" s="34" t="e">
        <f>(IF(COUNTIF(星期四78节!#REF!,B179)&gt;=2,1,COUNTIF(星期四78节!#REF!,B179))+IF(COUNTIF(星期四78节!#REF!,B179)&gt;=2,1,COUNTIF(星期四78节!#REF!,B179))+IF(COUNTIF(星期四78节!#REF!,B179)&gt;=2,1,COUNTIF(星期四78节!#REF!,B179))+IF(COUNTIF(星期四78节!#REF!,B179)&gt;=2,1,COUNTIF(星期四78节!#REF!,B179)))*2</f>
        <v>#REF!</v>
      </c>
      <c r="N179" s="34" t="e">
        <f t="shared" si="5"/>
        <v>#REF!</v>
      </c>
    </row>
    <row r="180" ht="20.1" customHeight="1" spans="1:14">
      <c r="A180" s="31">
        <v>204</v>
      </c>
      <c r="B180" s="35" t="s">
        <v>947</v>
      </c>
      <c r="C180" s="33" t="str">
        <f>VLOOKUP(B180,教师基础数据!$B$2:$G4661,3,FALSE)</f>
        <v>商贸系</v>
      </c>
      <c r="D180" s="33" t="str">
        <f>VLOOKUP(B180,教师基础数据!$B$2:$G521,4,FALSE)</f>
        <v>外聘</v>
      </c>
      <c r="E180" s="33" t="str">
        <f>VLOOKUP(B180,教师基础数据!$B$2:$G4554,5,FALSE)</f>
        <v>旅游管理教研室</v>
      </c>
      <c r="F180" s="31">
        <f t="shared" si="6"/>
        <v>7</v>
      </c>
      <c r="G180" s="34" t="e">
        <f>(IF(COUNTIF(星期四78节!#REF!,B180)&gt;=2,1,COUNTIF(星期四78节!#REF!,B180))+IF(COUNTIF(星期四78节!#REF!,B180)&gt;=2,1,COUNTIF(星期四78节!#REF!,B180))+IF(COUNTIF(星期四78节!#REF!,B180)&gt;=2,1,COUNTIF(星期四78节!#REF!,B180))+IF(COUNTIF(星期四78节!#REF!,B180)&gt;=2,1,COUNTIF(星期四78节!#REF!,B180)))*2</f>
        <v>#REF!</v>
      </c>
      <c r="H180" s="34" t="e">
        <f>(IF(COUNTIF(星期四78节!#REF!,B180)&gt;=2,1,COUNTIF(星期四78节!#REF!,B180))+IF(COUNTIF(星期四78节!#REF!,B180)&gt;=2,1,COUNTIF(星期四78节!#REF!,B180))+IF(COUNTIF(星期四78节!#REF!,B180)&gt;=2,1,COUNTIF(星期四78节!#REF!,B180))+IF(COUNTIF(星期四78节!#REF!,B180)&gt;=2,1,COUNTIF(星期四78节!#REF!,B180)))*2</f>
        <v>#REF!</v>
      </c>
      <c r="I180" s="34" t="e">
        <f>(IF(COUNTIF(星期四78节!#REF!,B180)&gt;=2,1,COUNTIF(星期四78节!#REF!,B180))+IF(COUNTIF(星期四78节!#REF!,B180)&gt;=2,1,COUNTIF(星期四78节!#REF!,B180))+IF(COUNTIF(星期四78节!#REF!,B180)&gt;=2,1,COUNTIF(星期四78节!#REF!,B180))+IF(COUNTIF(星期四78节!#REF!,B180)&gt;=2,1,COUNTIF(星期四78节!#REF!,B180)))*2</f>
        <v>#REF!</v>
      </c>
      <c r="J180" s="34" t="e">
        <f>(IF(COUNTIF(星期四78节!#REF!,B180)&gt;=2,1,COUNTIF(星期四78节!#REF!,B180))+IF(COUNTIF(星期四78节!#REF!,B180)&gt;=2,1,COUNTIF(星期四78节!#REF!,B180))+IF(COUNTIF(星期四78节!#REF!,B180)&gt;=2,1,COUNTIF(星期四78节!#REF!,B180))+IF(COUNTIF(星期四78节!#REF!,B180)&gt;=2,1,COUNTIF(星期四78节!#REF!,B180)))*2</f>
        <v>#REF!</v>
      </c>
      <c r="K180" s="34" t="e">
        <f>(IF(COUNTIF(星期四78节!#REF!,B180)&gt;=2,1,COUNTIF(星期四78节!#REF!,B180))+IF(COUNTIF(星期四78节!#REF!,B180)&gt;=2,1,COUNTIF(星期四78节!#REF!,B180)))*2+(IF(COUNTIF(星期四78节!#REF!,B180)&gt;=2,1,COUNTIF(星期四78节!#REF!,B180))+IF(COUNTIF(星期四78节!#REF!,B180)&gt;=2,1,COUNTIF(星期四78节!#REF!,B180)))*2</f>
        <v>#REF!</v>
      </c>
      <c r="L180" s="34" t="e">
        <f>(IF(COUNTIF(星期四78节!#REF!,B180)&gt;=2,1,COUNTIF(星期四78节!#REF!,B180))+IF(COUNTIF(星期四78节!#REF!,B180)&gt;=2,1,COUNTIF(星期四78节!#REF!,B180))+IF(COUNTIF(星期四78节!#REF!,B180)&gt;=2,1,COUNTIF(星期四78节!#REF!,B180))+IF(COUNTIF(星期四78节!#REF!,B180)&gt;=2,1,COUNTIF(星期四78节!#REF!,B180)))*2</f>
        <v>#REF!</v>
      </c>
      <c r="M180" s="34" t="e">
        <f>(IF(COUNTIF(星期四78节!#REF!,B180)&gt;=2,1,COUNTIF(星期四78节!#REF!,B180))+IF(COUNTIF(星期四78节!#REF!,B180)&gt;=2,1,COUNTIF(星期四78节!#REF!,B180))+IF(COUNTIF(星期四78节!#REF!,B180)&gt;=2,1,COUNTIF(星期四78节!#REF!,B180))+IF(COUNTIF(星期四78节!#REF!,B180)&gt;=2,1,COUNTIF(星期四78节!#REF!,B180)))*2</f>
        <v>#REF!</v>
      </c>
      <c r="N180" s="34" t="e">
        <f t="shared" si="5"/>
        <v>#REF!</v>
      </c>
    </row>
    <row r="181" ht="20.1" customHeight="1" spans="1:14">
      <c r="A181" s="31">
        <v>207</v>
      </c>
      <c r="B181" s="32" t="s">
        <v>948</v>
      </c>
      <c r="C181" s="33" t="str">
        <f>VLOOKUP(B181,教师基础数据!$B$2:$G4699,3,FALSE)</f>
        <v>商贸系</v>
      </c>
      <c r="D181" s="33" t="str">
        <f>VLOOKUP(B181,教师基础数据!$B$2:$G698,4,FALSE)</f>
        <v>专职</v>
      </c>
      <c r="E181" s="33" t="str">
        <f>VLOOKUP(B181,教师基础数据!$B$2:$G4732,5,FALSE)</f>
        <v>旅游管理教研室</v>
      </c>
      <c r="F181" s="31">
        <f t="shared" si="6"/>
        <v>7</v>
      </c>
      <c r="G181" s="34" t="e">
        <f>(IF(COUNTIF(星期四78节!#REF!,B181)&gt;=2,1,COUNTIF(星期四78节!#REF!,B181))+IF(COUNTIF(星期四78节!#REF!,B181)&gt;=2,1,COUNTIF(星期四78节!#REF!,B181))+IF(COUNTIF(星期四78节!#REF!,B181)&gt;=2,1,COUNTIF(星期四78节!#REF!,B181))+IF(COUNTIF(星期四78节!#REF!,B181)&gt;=2,1,COUNTIF(星期四78节!#REF!,B181)))*2</f>
        <v>#REF!</v>
      </c>
      <c r="H181" s="34" t="e">
        <f>(IF(COUNTIF(星期四78节!#REF!,B181)&gt;=2,1,COUNTIF(星期四78节!#REF!,B181))+IF(COUNTIF(星期四78节!#REF!,B181)&gt;=2,1,COUNTIF(星期四78节!#REF!,B181))+IF(COUNTIF(星期四78节!#REF!,B181)&gt;=2,1,COUNTIF(星期四78节!#REF!,B181))+IF(COUNTIF(星期四78节!#REF!,B181)&gt;=2,1,COUNTIF(星期四78节!#REF!,B181)))*2</f>
        <v>#REF!</v>
      </c>
      <c r="I181" s="34" t="e">
        <f>(IF(COUNTIF(星期四78节!#REF!,B181)&gt;=2,1,COUNTIF(星期四78节!#REF!,B181))+IF(COUNTIF(星期四78节!#REF!,B181)&gt;=2,1,COUNTIF(星期四78节!#REF!,B181))+IF(COUNTIF(星期四78节!#REF!,B181)&gt;=2,1,COUNTIF(星期四78节!#REF!,B181))+IF(COUNTIF(星期四78节!#REF!,B181)&gt;=2,1,COUNTIF(星期四78节!#REF!,B181)))*2</f>
        <v>#REF!</v>
      </c>
      <c r="J181" s="34" t="e">
        <f>(IF(COUNTIF(星期四78节!#REF!,B181)&gt;=2,1,COUNTIF(星期四78节!#REF!,B181))+IF(COUNTIF(星期四78节!#REF!,B181)&gt;=2,1,COUNTIF(星期四78节!#REF!,B181))+IF(COUNTIF(星期四78节!#REF!,B181)&gt;=2,1,COUNTIF(星期四78节!#REF!,B181))+IF(COUNTIF(星期四78节!#REF!,B181)&gt;=2,1,COUNTIF(星期四78节!#REF!,B181)))*2</f>
        <v>#REF!</v>
      </c>
      <c r="K181" s="34" t="e">
        <f>(IF(COUNTIF(星期四78节!#REF!,B181)&gt;=2,1,COUNTIF(星期四78节!#REF!,B181))+IF(COUNTIF(星期四78节!#REF!,B181)&gt;=2,1,COUNTIF(星期四78节!#REF!,B181)))*2+(IF(COUNTIF(星期四78节!#REF!,B181)&gt;=2,1,COUNTIF(星期四78节!#REF!,B181))+IF(COUNTIF(星期四78节!#REF!,B181)&gt;=2,1,COUNTIF(星期四78节!#REF!,B181)))*2</f>
        <v>#REF!</v>
      </c>
      <c r="L181" s="34" t="e">
        <f>(IF(COUNTIF(星期四78节!#REF!,B181)&gt;=2,1,COUNTIF(星期四78节!#REF!,B181))+IF(COUNTIF(星期四78节!#REF!,B181)&gt;=2,1,COUNTIF(星期四78节!#REF!,B181))+IF(COUNTIF(星期四78节!#REF!,B181)&gt;=2,1,COUNTIF(星期四78节!#REF!,B181))+IF(COUNTIF(星期四78节!#REF!,B181)&gt;=2,1,COUNTIF(星期四78节!#REF!,B181)))*2</f>
        <v>#REF!</v>
      </c>
      <c r="M181" s="34" t="e">
        <f>(IF(COUNTIF(星期四78节!#REF!,B181)&gt;=2,1,COUNTIF(星期四78节!#REF!,B181))+IF(COUNTIF(星期四78节!#REF!,B181)&gt;=2,1,COUNTIF(星期四78节!#REF!,B181))+IF(COUNTIF(星期四78节!#REF!,B181)&gt;=2,1,COUNTIF(星期四78节!#REF!,B181))+IF(COUNTIF(星期四78节!#REF!,B181)&gt;=2,1,COUNTIF(星期四78节!#REF!,B181)))*2</f>
        <v>#REF!</v>
      </c>
      <c r="N181" s="34" t="e">
        <f t="shared" si="5"/>
        <v>#REF!</v>
      </c>
    </row>
    <row r="182" ht="20.1" customHeight="1" spans="1:14">
      <c r="A182" s="31">
        <v>208</v>
      </c>
      <c r="B182" s="32" t="s">
        <v>949</v>
      </c>
      <c r="C182" s="33" t="str">
        <f>VLOOKUP(B182,教师基础数据!$B$2:$G4814,3,FALSE)</f>
        <v>商贸系</v>
      </c>
      <c r="D182" s="33" t="str">
        <f>VLOOKUP(B182,教师基础数据!$B$2:$G446,4,FALSE)</f>
        <v>专职</v>
      </c>
      <c r="E182" s="33" t="str">
        <f>VLOOKUP(B182,教师基础数据!$B$2:$G4481,5,FALSE)</f>
        <v>旅游管理教研室</v>
      </c>
      <c r="F182" s="31">
        <f t="shared" si="6"/>
        <v>7</v>
      </c>
      <c r="G182" s="34" t="e">
        <f>(IF(COUNTIF(星期四78节!#REF!,B182)&gt;=2,1,COUNTIF(星期四78节!#REF!,B182))+IF(COUNTIF(星期四78节!#REF!,B182)&gt;=2,1,COUNTIF(星期四78节!#REF!,B182))+IF(COUNTIF(星期四78节!#REF!,B182)&gt;=2,1,COUNTIF(星期四78节!#REF!,B182))+IF(COUNTIF(星期四78节!#REF!,B182)&gt;=2,1,COUNTIF(星期四78节!#REF!,B182)))*2</f>
        <v>#REF!</v>
      </c>
      <c r="H182" s="34" t="e">
        <f>(IF(COUNTIF(星期四78节!#REF!,B182)&gt;=2,1,COUNTIF(星期四78节!#REF!,B182))+IF(COUNTIF(星期四78节!#REF!,B182)&gt;=2,1,COUNTIF(星期四78节!#REF!,B182))+IF(COUNTIF(星期四78节!#REF!,B182)&gt;=2,1,COUNTIF(星期四78节!#REF!,B182))+IF(COUNTIF(星期四78节!#REF!,B182)&gt;=2,1,COUNTIF(星期四78节!#REF!,B182)))*2</f>
        <v>#REF!</v>
      </c>
      <c r="I182" s="34" t="e">
        <f>(IF(COUNTIF(星期四78节!#REF!,B182)&gt;=2,1,COUNTIF(星期四78节!#REF!,B182))+IF(COUNTIF(星期四78节!#REF!,B182)&gt;=2,1,COUNTIF(星期四78节!#REF!,B182))+IF(COUNTIF(星期四78节!#REF!,B182)&gt;=2,1,COUNTIF(星期四78节!#REF!,B182))+IF(COUNTIF(星期四78节!#REF!,B182)&gt;=2,1,COUNTIF(星期四78节!#REF!,B182)))*2</f>
        <v>#REF!</v>
      </c>
      <c r="J182" s="34" t="e">
        <f>(IF(COUNTIF(星期四78节!#REF!,B182)&gt;=2,1,COUNTIF(星期四78节!#REF!,B182))+IF(COUNTIF(星期四78节!#REF!,B182)&gt;=2,1,COUNTIF(星期四78节!#REF!,B182))+IF(COUNTIF(星期四78节!#REF!,B182)&gt;=2,1,COUNTIF(星期四78节!#REF!,B182))+IF(COUNTIF(星期四78节!#REF!,B182)&gt;=2,1,COUNTIF(星期四78节!#REF!,B182)))*2</f>
        <v>#REF!</v>
      </c>
      <c r="K182" s="34" t="e">
        <f>(IF(COUNTIF(星期四78节!#REF!,B182)&gt;=2,1,COUNTIF(星期四78节!#REF!,B182))+IF(COUNTIF(星期四78节!#REF!,B182)&gt;=2,1,COUNTIF(星期四78节!#REF!,B182)))*2+(IF(COUNTIF(星期四78节!#REF!,B182)&gt;=2,1,COUNTIF(星期四78节!#REF!,B182))+IF(COUNTIF(星期四78节!#REF!,B182)&gt;=2,1,COUNTIF(星期四78节!#REF!,B182)))*2</f>
        <v>#REF!</v>
      </c>
      <c r="L182" s="34" t="e">
        <f>(IF(COUNTIF(星期四78节!#REF!,B182)&gt;=2,1,COUNTIF(星期四78节!#REF!,B182))+IF(COUNTIF(星期四78节!#REF!,B182)&gt;=2,1,COUNTIF(星期四78节!#REF!,B182))+IF(COUNTIF(星期四78节!#REF!,B182)&gt;=2,1,COUNTIF(星期四78节!#REF!,B182))+IF(COUNTIF(星期四78节!#REF!,B182)&gt;=2,1,COUNTIF(星期四78节!#REF!,B182)))*2</f>
        <v>#REF!</v>
      </c>
      <c r="M182" s="34" t="e">
        <f>(IF(COUNTIF(星期四78节!#REF!,B182)&gt;=2,1,COUNTIF(星期四78节!#REF!,B182))+IF(COUNTIF(星期四78节!#REF!,B182)&gt;=2,1,COUNTIF(星期四78节!#REF!,B182))+IF(COUNTIF(星期四78节!#REF!,B182)&gt;=2,1,COUNTIF(星期四78节!#REF!,B182))+IF(COUNTIF(星期四78节!#REF!,B182)&gt;=2,1,COUNTIF(星期四78节!#REF!,B182)))*2</f>
        <v>#REF!</v>
      </c>
      <c r="N182" s="34" t="e">
        <f t="shared" si="5"/>
        <v>#REF!</v>
      </c>
    </row>
    <row r="183" ht="20.1" customHeight="1" spans="1:14">
      <c r="A183" s="31">
        <v>209</v>
      </c>
      <c r="B183" s="32" t="s">
        <v>950</v>
      </c>
      <c r="C183" s="33" t="str">
        <f>VLOOKUP(B183,教师基础数据!$B$2:$G4449,3,FALSE)</f>
        <v>商贸系</v>
      </c>
      <c r="D183" s="33" t="str">
        <f>VLOOKUP(B183,教师基础数据!$B$2:$G534,4,FALSE)</f>
        <v>专职</v>
      </c>
      <c r="E183" s="33" t="str">
        <f>VLOOKUP(B183,教师基础数据!$B$2:$G4567,5,FALSE)</f>
        <v>旅游管理教研室</v>
      </c>
      <c r="F183" s="31">
        <f t="shared" si="6"/>
        <v>7</v>
      </c>
      <c r="G183" s="34" t="e">
        <f>(IF(COUNTIF(星期四78节!#REF!,B183)&gt;=2,1,COUNTIF(星期四78节!#REF!,B183))+IF(COUNTIF(星期四78节!#REF!,B183)&gt;=2,1,COUNTIF(星期四78节!#REF!,B183))+IF(COUNTIF(星期四78节!#REF!,B183)&gt;=2,1,COUNTIF(星期四78节!#REF!,B183))+IF(COUNTIF(星期四78节!#REF!,B183)&gt;=2,1,COUNTIF(星期四78节!#REF!,B183)))*2</f>
        <v>#REF!</v>
      </c>
      <c r="H183" s="34" t="e">
        <f>(IF(COUNTIF(星期四78节!#REF!,B183)&gt;=2,1,COUNTIF(星期四78节!#REF!,B183))+IF(COUNTIF(星期四78节!#REF!,B183)&gt;=2,1,COUNTIF(星期四78节!#REF!,B183))+IF(COUNTIF(星期四78节!#REF!,B183)&gt;=2,1,COUNTIF(星期四78节!#REF!,B183))+IF(COUNTIF(星期四78节!#REF!,B183)&gt;=2,1,COUNTIF(星期四78节!#REF!,B183)))*2</f>
        <v>#REF!</v>
      </c>
      <c r="I183" s="34" t="e">
        <f>(IF(COUNTIF(星期四78节!#REF!,B183)&gt;=2,1,COUNTIF(星期四78节!#REF!,B183))+IF(COUNTIF(星期四78节!#REF!,B183)&gt;=2,1,COUNTIF(星期四78节!#REF!,B183))+IF(COUNTIF(星期四78节!#REF!,B183)&gt;=2,1,COUNTIF(星期四78节!#REF!,B183))+IF(COUNTIF(星期四78节!#REF!,B183)&gt;=2,1,COUNTIF(星期四78节!#REF!,B183)))*2</f>
        <v>#REF!</v>
      </c>
      <c r="J183" s="34" t="e">
        <f>(IF(COUNTIF(星期四78节!#REF!,B183)&gt;=2,1,COUNTIF(星期四78节!#REF!,B183))+IF(COUNTIF(星期四78节!#REF!,B183)&gt;=2,1,COUNTIF(星期四78节!#REF!,B183))+IF(COUNTIF(星期四78节!#REF!,B183)&gt;=2,1,COUNTIF(星期四78节!#REF!,B183))+IF(COUNTIF(星期四78节!#REF!,B183)&gt;=2,1,COUNTIF(星期四78节!#REF!,B183)))*2</f>
        <v>#REF!</v>
      </c>
      <c r="K183" s="34" t="e">
        <f>(IF(COUNTIF(星期四78节!#REF!,B183)&gt;=2,1,COUNTIF(星期四78节!#REF!,B183))+IF(COUNTIF(星期四78节!#REF!,B183)&gt;=2,1,COUNTIF(星期四78节!#REF!,B183)))*2+(IF(COUNTIF(星期四78节!#REF!,B183)&gt;=2,1,COUNTIF(星期四78节!#REF!,B183))+IF(COUNTIF(星期四78节!#REF!,B183)&gt;=2,1,COUNTIF(星期四78节!#REF!,B183)))*2</f>
        <v>#REF!</v>
      </c>
      <c r="L183" s="34" t="e">
        <f>(IF(COUNTIF(星期四78节!#REF!,B183)&gt;=2,1,COUNTIF(星期四78节!#REF!,B183))+IF(COUNTIF(星期四78节!#REF!,B183)&gt;=2,1,COUNTIF(星期四78节!#REF!,B183))+IF(COUNTIF(星期四78节!#REF!,B183)&gt;=2,1,COUNTIF(星期四78节!#REF!,B183))+IF(COUNTIF(星期四78节!#REF!,B183)&gt;=2,1,COUNTIF(星期四78节!#REF!,B183)))*2</f>
        <v>#REF!</v>
      </c>
      <c r="M183" s="34" t="e">
        <f>(IF(COUNTIF(星期四78节!#REF!,B183)&gt;=2,1,COUNTIF(星期四78节!#REF!,B183))+IF(COUNTIF(星期四78节!#REF!,B183)&gt;=2,1,COUNTIF(星期四78节!#REF!,B183))+IF(COUNTIF(星期四78节!#REF!,B183)&gt;=2,1,COUNTIF(星期四78节!#REF!,B183))+IF(COUNTIF(星期四78节!#REF!,B183)&gt;=2,1,COUNTIF(星期四78节!#REF!,B183)))*2</f>
        <v>#REF!</v>
      </c>
      <c r="N183" s="34" t="e">
        <f t="shared" si="5"/>
        <v>#REF!</v>
      </c>
    </row>
    <row r="184" ht="20.1" customHeight="1" spans="1:14">
      <c r="A184" s="31">
        <v>210</v>
      </c>
      <c r="B184" s="35" t="s">
        <v>951</v>
      </c>
      <c r="C184" s="33" t="str">
        <f>VLOOKUP(B184,教师基础数据!$B$2:$G4815,3,FALSE)</f>
        <v>商贸系</v>
      </c>
      <c r="D184" s="33" t="str">
        <f>VLOOKUP(B184,教师基础数据!$B$2:$G543,4,FALSE)</f>
        <v>专职</v>
      </c>
      <c r="E184" s="33" t="str">
        <f>VLOOKUP(B184,教师基础数据!$B$2:$G4576,5,FALSE)</f>
        <v>旅游管理教研室</v>
      </c>
      <c r="F184" s="31">
        <f t="shared" si="6"/>
        <v>7</v>
      </c>
      <c r="G184" s="34" t="e">
        <f>(IF(COUNTIF(星期四78节!#REF!,B184)&gt;=2,1,COUNTIF(星期四78节!#REF!,B184))+IF(COUNTIF(星期四78节!#REF!,B184)&gt;=2,1,COUNTIF(星期四78节!#REF!,B184))+IF(COUNTIF(星期四78节!#REF!,B184)&gt;=2,1,COUNTIF(星期四78节!#REF!,B184))+IF(COUNTIF(星期四78节!#REF!,B184)&gt;=2,1,COUNTIF(星期四78节!#REF!,B184)))*2</f>
        <v>#REF!</v>
      </c>
      <c r="H184" s="34" t="e">
        <f>(IF(COUNTIF(星期四78节!#REF!,B184)&gt;=2,1,COUNTIF(星期四78节!#REF!,B184))+IF(COUNTIF(星期四78节!#REF!,B184)&gt;=2,1,COUNTIF(星期四78节!#REF!,B184))+IF(COUNTIF(星期四78节!#REF!,B184)&gt;=2,1,COUNTIF(星期四78节!#REF!,B184))+IF(COUNTIF(星期四78节!#REF!,B184)&gt;=2,1,COUNTIF(星期四78节!#REF!,B184)))*2</f>
        <v>#REF!</v>
      </c>
      <c r="I184" s="34" t="e">
        <f>(IF(COUNTIF(星期四78节!#REF!,B184)&gt;=2,1,COUNTIF(星期四78节!#REF!,B184))+IF(COUNTIF(星期四78节!#REF!,B184)&gt;=2,1,COUNTIF(星期四78节!#REF!,B184))+IF(COUNTIF(星期四78节!#REF!,B184)&gt;=2,1,COUNTIF(星期四78节!#REF!,B184))+IF(COUNTIF(星期四78节!#REF!,B184)&gt;=2,1,COUNTIF(星期四78节!#REF!,B184)))*2</f>
        <v>#REF!</v>
      </c>
      <c r="J184" s="34" t="e">
        <f>(IF(COUNTIF(星期四78节!#REF!,B184)&gt;=2,1,COUNTIF(星期四78节!#REF!,B184))+IF(COUNTIF(星期四78节!#REF!,B184)&gt;=2,1,COUNTIF(星期四78节!#REF!,B184))+IF(COUNTIF(星期四78节!#REF!,B184)&gt;=2,1,COUNTIF(星期四78节!#REF!,B184))+IF(COUNTIF(星期四78节!#REF!,B184)&gt;=2,1,COUNTIF(星期四78节!#REF!,B184)))*2</f>
        <v>#REF!</v>
      </c>
      <c r="K184" s="34" t="e">
        <f>(IF(COUNTIF(星期四78节!#REF!,B184)&gt;=2,1,COUNTIF(星期四78节!#REF!,B184))+IF(COUNTIF(星期四78节!#REF!,B184)&gt;=2,1,COUNTIF(星期四78节!#REF!,B184)))*2+(IF(COUNTIF(星期四78节!#REF!,B184)&gt;=2,1,COUNTIF(星期四78节!#REF!,B184))+IF(COUNTIF(星期四78节!#REF!,B184)&gt;=2,1,COUNTIF(星期四78节!#REF!,B184)))*2</f>
        <v>#REF!</v>
      </c>
      <c r="L184" s="34" t="e">
        <f>(IF(COUNTIF(星期四78节!#REF!,B184)&gt;=2,1,COUNTIF(星期四78节!#REF!,B184))+IF(COUNTIF(星期四78节!#REF!,B184)&gt;=2,1,COUNTIF(星期四78节!#REF!,B184))+IF(COUNTIF(星期四78节!#REF!,B184)&gt;=2,1,COUNTIF(星期四78节!#REF!,B184))+IF(COUNTIF(星期四78节!#REF!,B184)&gt;=2,1,COUNTIF(星期四78节!#REF!,B184)))*2</f>
        <v>#REF!</v>
      </c>
      <c r="M184" s="34" t="e">
        <f>(IF(COUNTIF(星期四78节!#REF!,B184)&gt;=2,1,COUNTIF(星期四78节!#REF!,B184))+IF(COUNTIF(星期四78节!#REF!,B184)&gt;=2,1,COUNTIF(星期四78节!#REF!,B184))+IF(COUNTIF(星期四78节!#REF!,B184)&gt;=2,1,COUNTIF(星期四78节!#REF!,B184))+IF(COUNTIF(星期四78节!#REF!,B184)&gt;=2,1,COUNTIF(星期四78节!#REF!,B184)))*2</f>
        <v>#REF!</v>
      </c>
      <c r="N184" s="34" t="e">
        <f t="shared" ref="N184:N208" si="7">SUM(G184:M184)</f>
        <v>#REF!</v>
      </c>
    </row>
    <row r="185" ht="20.1" customHeight="1" spans="1:14">
      <c r="A185" s="31">
        <v>212</v>
      </c>
      <c r="B185" s="35" t="s">
        <v>952</v>
      </c>
      <c r="C185" s="33" t="str">
        <f>VLOOKUP(B185,教师基础数据!$B$2:$G4699,3,FALSE)</f>
        <v>商贸系</v>
      </c>
      <c r="D185" s="33" t="str">
        <f>VLOOKUP(B185,教师基础数据!$B$2:$G440,4,FALSE)</f>
        <v>兼职</v>
      </c>
      <c r="E185" s="33" t="str">
        <f>VLOOKUP(B185,教师基础数据!$B$2:$G4475,5,FALSE)</f>
        <v>商务教研室</v>
      </c>
      <c r="F185" s="31">
        <f t="shared" si="6"/>
        <v>7</v>
      </c>
      <c r="G185" s="34" t="e">
        <f>(IF(COUNTIF(星期四78节!#REF!,B185)&gt;=2,1,COUNTIF(星期四78节!#REF!,B185))+IF(COUNTIF(星期四78节!#REF!,B185)&gt;=2,1,COUNTIF(星期四78节!#REF!,B185))+IF(COUNTIF(星期四78节!#REF!,B185)&gt;=2,1,COUNTIF(星期四78节!#REF!,B185))+IF(COUNTIF(星期四78节!#REF!,B185)&gt;=2,1,COUNTIF(星期四78节!#REF!,B185)))*2</f>
        <v>#REF!</v>
      </c>
      <c r="H185" s="34" t="e">
        <f>(IF(COUNTIF(星期四78节!#REF!,B185)&gt;=2,1,COUNTIF(星期四78节!#REF!,B185))+IF(COUNTIF(星期四78节!#REF!,B185)&gt;=2,1,COUNTIF(星期四78节!#REF!,B185))+IF(COUNTIF(星期四78节!#REF!,B185)&gt;=2,1,COUNTIF(星期四78节!#REF!,B185))+IF(COUNTIF(星期四78节!#REF!,B185)&gt;=2,1,COUNTIF(星期四78节!#REF!,B185)))*2</f>
        <v>#REF!</v>
      </c>
      <c r="I185" s="34" t="e">
        <f>(IF(COUNTIF(星期四78节!#REF!,B185)&gt;=2,1,COUNTIF(星期四78节!#REF!,B185))+IF(COUNTIF(星期四78节!#REF!,B185)&gt;=2,1,COUNTIF(星期四78节!#REF!,B185))+IF(COUNTIF(星期四78节!#REF!,B185)&gt;=2,1,COUNTIF(星期四78节!#REF!,B185))+IF(COUNTIF(星期四78节!#REF!,B185)&gt;=2,1,COUNTIF(星期四78节!#REF!,B185)))*2</f>
        <v>#REF!</v>
      </c>
      <c r="J185" s="34" t="e">
        <f>(IF(COUNTIF(星期四78节!#REF!,B185)&gt;=2,1,COUNTIF(星期四78节!#REF!,B185))+IF(COUNTIF(星期四78节!#REF!,B185)&gt;=2,1,COUNTIF(星期四78节!#REF!,B185))+IF(COUNTIF(星期四78节!#REF!,B185)&gt;=2,1,COUNTIF(星期四78节!#REF!,B185))+IF(COUNTIF(星期四78节!#REF!,B185)&gt;=2,1,COUNTIF(星期四78节!#REF!,B185)))*2</f>
        <v>#REF!</v>
      </c>
      <c r="K185" s="34" t="e">
        <f>(IF(COUNTIF(星期四78节!#REF!,B185)&gt;=2,1,COUNTIF(星期四78节!#REF!,B185))+IF(COUNTIF(星期四78节!#REF!,B185)&gt;=2,1,COUNTIF(星期四78节!#REF!,B185)))*2+(IF(COUNTIF(星期四78节!#REF!,B185)&gt;=2,1,COUNTIF(星期四78节!#REF!,B185))+IF(COUNTIF(星期四78节!#REF!,B185)&gt;=2,1,COUNTIF(星期四78节!#REF!,B185)))*2</f>
        <v>#REF!</v>
      </c>
      <c r="L185" s="34" t="e">
        <f>(IF(COUNTIF(星期四78节!#REF!,B185)&gt;=2,1,COUNTIF(星期四78节!#REF!,B185))+IF(COUNTIF(星期四78节!#REF!,B185)&gt;=2,1,COUNTIF(星期四78节!#REF!,B185))+IF(COUNTIF(星期四78节!#REF!,B185)&gt;=2,1,COUNTIF(星期四78节!#REF!,B185))+IF(COUNTIF(星期四78节!#REF!,B185)&gt;=2,1,COUNTIF(星期四78节!#REF!,B185)))*2</f>
        <v>#REF!</v>
      </c>
      <c r="M185" s="34" t="e">
        <f>(IF(COUNTIF(星期四78节!#REF!,B185)&gt;=2,1,COUNTIF(星期四78节!#REF!,B185))+IF(COUNTIF(星期四78节!#REF!,B185)&gt;=2,1,COUNTIF(星期四78节!#REF!,B185))+IF(COUNTIF(星期四78节!#REF!,B185)&gt;=2,1,COUNTIF(星期四78节!#REF!,B185))+IF(COUNTIF(星期四78节!#REF!,B185)&gt;=2,1,COUNTIF(星期四78节!#REF!,B185)))*2</f>
        <v>#REF!</v>
      </c>
      <c r="N185" s="34" t="e">
        <f t="shared" si="7"/>
        <v>#REF!</v>
      </c>
    </row>
    <row r="186" ht="20.1" customHeight="1" spans="1:14">
      <c r="A186" s="31">
        <v>213</v>
      </c>
      <c r="B186" s="35" t="s">
        <v>953</v>
      </c>
      <c r="C186" s="33" t="str">
        <f>VLOOKUP(B186,教师基础数据!$B$2:$G4532,3,FALSE)</f>
        <v>商贸系</v>
      </c>
      <c r="D186" s="33" t="str">
        <f>VLOOKUP(B186,教师基础数据!$B$2:$G480,4,FALSE)</f>
        <v>兼职</v>
      </c>
      <c r="E186" s="33" t="str">
        <f>VLOOKUP(B186,教师基础数据!$B$2:$G4513,5,FALSE)</f>
        <v>商务教研室</v>
      </c>
      <c r="F186" s="31">
        <f t="shared" si="6"/>
        <v>7</v>
      </c>
      <c r="G186" s="34" t="e">
        <f>(IF(COUNTIF(星期四78节!#REF!,B186)&gt;=2,1,COUNTIF(星期四78节!#REF!,B186))+IF(COUNTIF(星期四78节!#REF!,B186)&gt;=2,1,COUNTIF(星期四78节!#REF!,B186))+IF(COUNTIF(星期四78节!#REF!,B186)&gt;=2,1,COUNTIF(星期四78节!#REF!,B186))+IF(COUNTIF(星期四78节!#REF!,B186)&gt;=2,1,COUNTIF(星期四78节!#REF!,B186)))*2</f>
        <v>#REF!</v>
      </c>
      <c r="H186" s="34" t="e">
        <f>(IF(COUNTIF(星期四78节!#REF!,B186)&gt;=2,1,COUNTIF(星期四78节!#REF!,B186))+IF(COUNTIF(星期四78节!#REF!,B186)&gt;=2,1,COUNTIF(星期四78节!#REF!,B186))+IF(COUNTIF(星期四78节!#REF!,B186)&gt;=2,1,COUNTIF(星期四78节!#REF!,B186))+IF(COUNTIF(星期四78节!#REF!,B186)&gt;=2,1,COUNTIF(星期四78节!#REF!,B186)))*2</f>
        <v>#REF!</v>
      </c>
      <c r="I186" s="34" t="e">
        <f>(IF(COUNTIF(星期四78节!#REF!,B186)&gt;=2,1,COUNTIF(星期四78节!#REF!,B186))+IF(COUNTIF(星期四78节!#REF!,B186)&gt;=2,1,COUNTIF(星期四78节!#REF!,B186))+IF(COUNTIF(星期四78节!#REF!,B186)&gt;=2,1,COUNTIF(星期四78节!#REF!,B186))+IF(COUNTIF(星期四78节!#REF!,B186)&gt;=2,1,COUNTIF(星期四78节!#REF!,B186)))*2</f>
        <v>#REF!</v>
      </c>
      <c r="J186" s="34" t="e">
        <f>(IF(COUNTIF(星期四78节!#REF!,B186)&gt;=2,1,COUNTIF(星期四78节!#REF!,B186))+IF(COUNTIF(星期四78节!#REF!,B186)&gt;=2,1,COUNTIF(星期四78节!#REF!,B186))+IF(COUNTIF(星期四78节!#REF!,B186)&gt;=2,1,COUNTIF(星期四78节!#REF!,B186))+IF(COUNTIF(星期四78节!#REF!,B186)&gt;=2,1,COUNTIF(星期四78节!#REF!,B186)))*2</f>
        <v>#REF!</v>
      </c>
      <c r="K186" s="34" t="e">
        <f>(IF(COUNTIF(星期四78节!#REF!,B186)&gt;=2,1,COUNTIF(星期四78节!#REF!,B186))+IF(COUNTIF(星期四78节!#REF!,B186)&gt;=2,1,COUNTIF(星期四78节!#REF!,B186)))*2+(IF(COUNTIF(星期四78节!#REF!,B186)&gt;=2,1,COUNTIF(星期四78节!#REF!,B186))+IF(COUNTIF(星期四78节!#REF!,B186)&gt;=2,1,COUNTIF(星期四78节!#REF!,B186)))*2</f>
        <v>#REF!</v>
      </c>
      <c r="L186" s="34" t="e">
        <f>(IF(COUNTIF(星期四78节!#REF!,B186)&gt;=2,1,COUNTIF(星期四78节!#REF!,B186))+IF(COUNTIF(星期四78节!#REF!,B186)&gt;=2,1,COUNTIF(星期四78节!#REF!,B186))+IF(COUNTIF(星期四78节!#REF!,B186)&gt;=2,1,COUNTIF(星期四78节!#REF!,B186))+IF(COUNTIF(星期四78节!#REF!,B186)&gt;=2,1,COUNTIF(星期四78节!#REF!,B186)))*2</f>
        <v>#REF!</v>
      </c>
      <c r="M186" s="34" t="e">
        <f>(IF(COUNTIF(星期四78节!#REF!,B186)&gt;=2,1,COUNTIF(星期四78节!#REF!,B186))+IF(COUNTIF(星期四78节!#REF!,B186)&gt;=2,1,COUNTIF(星期四78节!#REF!,B186))+IF(COUNTIF(星期四78节!#REF!,B186)&gt;=2,1,COUNTIF(星期四78节!#REF!,B186))+IF(COUNTIF(星期四78节!#REF!,B186)&gt;=2,1,COUNTIF(星期四78节!#REF!,B186)))*2</f>
        <v>#REF!</v>
      </c>
      <c r="N186" s="34" t="e">
        <f t="shared" si="7"/>
        <v>#REF!</v>
      </c>
    </row>
    <row r="187" ht="20.1" customHeight="1" spans="1:14">
      <c r="A187" s="31">
        <v>214</v>
      </c>
      <c r="B187" s="35" t="s">
        <v>954</v>
      </c>
      <c r="C187" s="33" t="str">
        <f>VLOOKUP(B187,教师基础数据!$B$2:$G4731,3,FALSE)</f>
        <v>商贸系</v>
      </c>
      <c r="D187" s="33" t="str">
        <f>VLOOKUP(B187,教师基础数据!$B$2:$G467,4,FALSE)</f>
        <v>兼职</v>
      </c>
      <c r="E187" s="33" t="str">
        <f>VLOOKUP(B187,教师基础数据!$B$2:$G4500,5,FALSE)</f>
        <v>商务教研室</v>
      </c>
      <c r="F187" s="31">
        <f t="shared" si="6"/>
        <v>7</v>
      </c>
      <c r="G187" s="34" t="e">
        <f>(IF(COUNTIF(星期四78节!#REF!,B187)&gt;=2,1,COUNTIF(星期四78节!#REF!,B187))+IF(COUNTIF(星期四78节!#REF!,B187)&gt;=2,1,COUNTIF(星期四78节!#REF!,B187))+IF(COUNTIF(星期四78节!#REF!,B187)&gt;=2,1,COUNTIF(星期四78节!#REF!,B187))+IF(COUNTIF(星期四78节!#REF!,B187)&gt;=2,1,COUNTIF(星期四78节!#REF!,B187)))*2</f>
        <v>#REF!</v>
      </c>
      <c r="H187" s="34" t="e">
        <f>(IF(COUNTIF(星期四78节!#REF!,B187)&gt;=2,1,COUNTIF(星期四78节!#REF!,B187))+IF(COUNTIF(星期四78节!#REF!,B187)&gt;=2,1,COUNTIF(星期四78节!#REF!,B187))+IF(COUNTIF(星期四78节!#REF!,B187)&gt;=2,1,COUNTIF(星期四78节!#REF!,B187))+IF(COUNTIF(星期四78节!#REF!,B187)&gt;=2,1,COUNTIF(星期四78节!#REF!,B187)))*2</f>
        <v>#REF!</v>
      </c>
      <c r="I187" s="34" t="e">
        <f>(IF(COUNTIF(星期四78节!#REF!,B187)&gt;=2,1,COUNTIF(星期四78节!#REF!,B187))+IF(COUNTIF(星期四78节!#REF!,B187)&gt;=2,1,COUNTIF(星期四78节!#REF!,B187))+IF(COUNTIF(星期四78节!#REF!,B187)&gt;=2,1,COUNTIF(星期四78节!#REF!,B187))+IF(COUNTIF(星期四78节!#REF!,B187)&gt;=2,1,COUNTIF(星期四78节!#REF!,B187)))*2</f>
        <v>#REF!</v>
      </c>
      <c r="J187" s="34" t="e">
        <f>(IF(COUNTIF(星期四78节!#REF!,B187)&gt;=2,1,COUNTIF(星期四78节!#REF!,B187))+IF(COUNTIF(星期四78节!#REF!,B187)&gt;=2,1,COUNTIF(星期四78节!#REF!,B187))+IF(COUNTIF(星期四78节!#REF!,B187)&gt;=2,1,COUNTIF(星期四78节!#REF!,B187))+IF(COUNTIF(星期四78节!#REF!,B187)&gt;=2,1,COUNTIF(星期四78节!#REF!,B187)))*2</f>
        <v>#REF!</v>
      </c>
      <c r="K187" s="34" t="e">
        <f>(IF(COUNTIF(星期四78节!#REF!,B187)&gt;=2,1,COUNTIF(星期四78节!#REF!,B187))+IF(COUNTIF(星期四78节!#REF!,B187)&gt;=2,1,COUNTIF(星期四78节!#REF!,B187)))*2+(IF(COUNTIF(星期四78节!#REF!,B187)&gt;=2,1,COUNTIF(星期四78节!#REF!,B187))+IF(COUNTIF(星期四78节!#REF!,B187)&gt;=2,1,COUNTIF(星期四78节!#REF!,B187)))*2</f>
        <v>#REF!</v>
      </c>
      <c r="L187" s="34" t="e">
        <f>(IF(COUNTIF(星期四78节!#REF!,B187)&gt;=2,1,COUNTIF(星期四78节!#REF!,B187))+IF(COUNTIF(星期四78节!#REF!,B187)&gt;=2,1,COUNTIF(星期四78节!#REF!,B187))+IF(COUNTIF(星期四78节!#REF!,B187)&gt;=2,1,COUNTIF(星期四78节!#REF!,B187))+IF(COUNTIF(星期四78节!#REF!,B187)&gt;=2,1,COUNTIF(星期四78节!#REF!,B187)))*2</f>
        <v>#REF!</v>
      </c>
      <c r="M187" s="34" t="e">
        <f>(IF(COUNTIF(星期四78节!#REF!,B187)&gt;=2,1,COUNTIF(星期四78节!#REF!,B187))+IF(COUNTIF(星期四78节!#REF!,B187)&gt;=2,1,COUNTIF(星期四78节!#REF!,B187))+IF(COUNTIF(星期四78节!#REF!,B187)&gt;=2,1,COUNTIF(星期四78节!#REF!,B187))+IF(COUNTIF(星期四78节!#REF!,B187)&gt;=2,1,COUNTIF(星期四78节!#REF!,B187)))*2</f>
        <v>#REF!</v>
      </c>
      <c r="N187" s="34" t="e">
        <f t="shared" si="7"/>
        <v>#REF!</v>
      </c>
    </row>
    <row r="188" ht="20.1" customHeight="1" spans="1:14">
      <c r="A188" s="31">
        <v>215</v>
      </c>
      <c r="B188" s="32" t="s">
        <v>955</v>
      </c>
      <c r="C188" s="33" t="str">
        <f>VLOOKUP(B188,教师基础数据!$B$2:$G4520,3,FALSE)</f>
        <v>商贸系</v>
      </c>
      <c r="D188" s="33" t="str">
        <f>VLOOKUP(B188,教师基础数据!$B$2:$G630,4,FALSE)</f>
        <v>兼职</v>
      </c>
      <c r="E188" s="33" t="str">
        <f>VLOOKUP(B188,教师基础数据!$B$2:$G4663,5,FALSE)</f>
        <v>商务教研室</v>
      </c>
      <c r="F188" s="31">
        <f t="shared" si="6"/>
        <v>7</v>
      </c>
      <c r="G188" s="34" t="e">
        <f>(IF(COUNTIF(星期四78节!#REF!,B188)&gt;=2,1,COUNTIF(星期四78节!#REF!,B188))+IF(COUNTIF(星期四78节!#REF!,B188)&gt;=2,1,COUNTIF(星期四78节!#REF!,B188))+IF(COUNTIF(星期四78节!#REF!,B188)&gt;=2,1,COUNTIF(星期四78节!#REF!,B188))+IF(COUNTIF(星期四78节!#REF!,B188)&gt;=2,1,COUNTIF(星期四78节!#REF!,B188)))*2</f>
        <v>#REF!</v>
      </c>
      <c r="H188" s="34" t="e">
        <f>(IF(COUNTIF(星期四78节!#REF!,B188)&gt;=2,1,COUNTIF(星期四78节!#REF!,B188))+IF(COUNTIF(星期四78节!#REF!,B188)&gt;=2,1,COUNTIF(星期四78节!#REF!,B188))+IF(COUNTIF(星期四78节!#REF!,B188)&gt;=2,1,COUNTIF(星期四78节!#REF!,B188))+IF(COUNTIF(星期四78节!#REF!,B188)&gt;=2,1,COUNTIF(星期四78节!#REF!,B188)))*2</f>
        <v>#REF!</v>
      </c>
      <c r="I188" s="34" t="e">
        <f>(IF(COUNTIF(星期四78节!#REF!,B188)&gt;=2,1,COUNTIF(星期四78节!#REF!,B188))+IF(COUNTIF(星期四78节!#REF!,B188)&gt;=2,1,COUNTIF(星期四78节!#REF!,B188))+IF(COUNTIF(星期四78节!#REF!,B188)&gt;=2,1,COUNTIF(星期四78节!#REF!,B188))+IF(COUNTIF(星期四78节!#REF!,B188)&gt;=2,1,COUNTIF(星期四78节!#REF!,B188)))*2</f>
        <v>#REF!</v>
      </c>
      <c r="J188" s="34" t="e">
        <f>(IF(COUNTIF(星期四78节!#REF!,B188)&gt;=2,1,COUNTIF(星期四78节!#REF!,B188))+IF(COUNTIF(星期四78节!#REF!,B188)&gt;=2,1,COUNTIF(星期四78节!#REF!,B188))+IF(COUNTIF(星期四78节!#REF!,B188)&gt;=2,1,COUNTIF(星期四78节!#REF!,B188))+IF(COUNTIF(星期四78节!#REF!,B188)&gt;=2,1,COUNTIF(星期四78节!#REF!,B188)))*2</f>
        <v>#REF!</v>
      </c>
      <c r="K188" s="34" t="e">
        <f>(IF(COUNTIF(星期四78节!#REF!,B188)&gt;=2,1,COUNTIF(星期四78节!#REF!,B188))+IF(COUNTIF(星期四78节!#REF!,B188)&gt;=2,1,COUNTIF(星期四78节!#REF!,B188)))*2+(IF(COUNTIF(星期四78节!#REF!,B188)&gt;=2,1,COUNTIF(星期四78节!#REF!,B188))+IF(COUNTIF(星期四78节!#REF!,B188)&gt;=2,1,COUNTIF(星期四78节!#REF!,B188)))*2</f>
        <v>#REF!</v>
      </c>
      <c r="L188" s="34" t="e">
        <f>(IF(COUNTIF(星期四78节!#REF!,B188)&gt;=2,1,COUNTIF(星期四78节!#REF!,B188))+IF(COUNTIF(星期四78节!#REF!,B188)&gt;=2,1,COUNTIF(星期四78节!#REF!,B188))+IF(COUNTIF(星期四78节!#REF!,B188)&gt;=2,1,COUNTIF(星期四78节!#REF!,B188))+IF(COUNTIF(星期四78节!#REF!,B188)&gt;=2,1,COUNTIF(星期四78节!#REF!,B188)))*2</f>
        <v>#REF!</v>
      </c>
      <c r="M188" s="34" t="e">
        <f>(IF(COUNTIF(星期四78节!#REF!,B188)&gt;=2,1,COUNTIF(星期四78节!#REF!,B188))+IF(COUNTIF(星期四78节!#REF!,B188)&gt;=2,1,COUNTIF(星期四78节!#REF!,B188))+IF(COUNTIF(星期四78节!#REF!,B188)&gt;=2,1,COUNTIF(星期四78节!#REF!,B188))+IF(COUNTIF(星期四78节!#REF!,B188)&gt;=2,1,COUNTIF(星期四78节!#REF!,B188)))*2</f>
        <v>#REF!</v>
      </c>
      <c r="N188" s="34" t="e">
        <f t="shared" si="7"/>
        <v>#REF!</v>
      </c>
    </row>
    <row r="189" ht="20.1" customHeight="1" spans="1:14">
      <c r="A189" s="31">
        <v>216</v>
      </c>
      <c r="B189" s="32" t="s">
        <v>956</v>
      </c>
      <c r="C189" s="33" t="str">
        <f>VLOOKUP(B189,教师基础数据!$B$2:$G4551,3,FALSE)</f>
        <v>商贸系</v>
      </c>
      <c r="D189" s="33" t="str">
        <f>VLOOKUP(B189,教师基础数据!$B$2:$G545,4,FALSE)</f>
        <v>专职</v>
      </c>
      <c r="E189" s="33" t="str">
        <f>VLOOKUP(B189,教师基础数据!$B$2:$G4578,5,FALSE)</f>
        <v>商务教研室</v>
      </c>
      <c r="F189" s="31">
        <f t="shared" si="6"/>
        <v>7</v>
      </c>
      <c r="G189" s="34" t="e">
        <f>(IF(COUNTIF(星期四78节!#REF!,B189)&gt;=2,1,COUNTIF(星期四78节!#REF!,B189))+IF(COUNTIF(星期四78节!#REF!,B189)&gt;=2,1,COUNTIF(星期四78节!#REF!,B189))+IF(COUNTIF(星期四78节!#REF!,B189)&gt;=2,1,COUNTIF(星期四78节!#REF!,B189))+IF(COUNTIF(星期四78节!#REF!,B189)&gt;=2,1,COUNTIF(星期四78节!#REF!,B189)))*2</f>
        <v>#REF!</v>
      </c>
      <c r="H189" s="34" t="e">
        <f>(IF(COUNTIF(星期四78节!#REF!,B189)&gt;=2,1,COUNTIF(星期四78节!#REF!,B189))+IF(COUNTIF(星期四78节!#REF!,B189)&gt;=2,1,COUNTIF(星期四78节!#REF!,B189))+IF(COUNTIF(星期四78节!#REF!,B189)&gt;=2,1,COUNTIF(星期四78节!#REF!,B189))+IF(COUNTIF(星期四78节!#REF!,B189)&gt;=2,1,COUNTIF(星期四78节!#REF!,B189)))*2</f>
        <v>#REF!</v>
      </c>
      <c r="I189" s="34" t="e">
        <f>(IF(COUNTIF(星期四78节!#REF!,B189)&gt;=2,1,COUNTIF(星期四78节!#REF!,B189))+IF(COUNTIF(星期四78节!#REF!,B189)&gt;=2,1,COUNTIF(星期四78节!#REF!,B189))+IF(COUNTIF(星期四78节!#REF!,B189)&gt;=2,1,COUNTIF(星期四78节!#REF!,B189))+IF(COUNTIF(星期四78节!#REF!,B189)&gt;=2,1,COUNTIF(星期四78节!#REF!,B189)))*2</f>
        <v>#REF!</v>
      </c>
      <c r="J189" s="34" t="e">
        <f>(IF(COUNTIF(星期四78节!#REF!,B189)&gt;=2,1,COUNTIF(星期四78节!#REF!,B189))+IF(COUNTIF(星期四78节!#REF!,B189)&gt;=2,1,COUNTIF(星期四78节!#REF!,B189))+IF(COUNTIF(星期四78节!#REF!,B189)&gt;=2,1,COUNTIF(星期四78节!#REF!,B189))+IF(COUNTIF(星期四78节!#REF!,B189)&gt;=2,1,COUNTIF(星期四78节!#REF!,B189)))*2</f>
        <v>#REF!</v>
      </c>
      <c r="K189" s="34" t="e">
        <f>(IF(COUNTIF(星期四78节!#REF!,B189)&gt;=2,1,COUNTIF(星期四78节!#REF!,B189))+IF(COUNTIF(星期四78节!#REF!,B189)&gt;=2,1,COUNTIF(星期四78节!#REF!,B189)))*2+(IF(COUNTIF(星期四78节!#REF!,B189)&gt;=2,1,COUNTIF(星期四78节!#REF!,B189))+IF(COUNTIF(星期四78节!#REF!,B189)&gt;=2,1,COUNTIF(星期四78节!#REF!,B189)))*2</f>
        <v>#REF!</v>
      </c>
      <c r="L189" s="34" t="e">
        <f>(IF(COUNTIF(星期四78节!#REF!,B189)&gt;=2,1,COUNTIF(星期四78节!#REF!,B189))+IF(COUNTIF(星期四78节!#REF!,B189)&gt;=2,1,COUNTIF(星期四78节!#REF!,B189))+IF(COUNTIF(星期四78节!#REF!,B189)&gt;=2,1,COUNTIF(星期四78节!#REF!,B189))+IF(COUNTIF(星期四78节!#REF!,B189)&gt;=2,1,COUNTIF(星期四78节!#REF!,B189)))*2</f>
        <v>#REF!</v>
      </c>
      <c r="M189" s="34" t="e">
        <f>(IF(COUNTIF(星期四78节!#REF!,B189)&gt;=2,1,COUNTIF(星期四78节!#REF!,B189))+IF(COUNTIF(星期四78节!#REF!,B189)&gt;=2,1,COUNTIF(星期四78节!#REF!,B189))+IF(COUNTIF(星期四78节!#REF!,B189)&gt;=2,1,COUNTIF(星期四78节!#REF!,B189))+IF(COUNTIF(星期四78节!#REF!,B189)&gt;=2,1,COUNTIF(星期四78节!#REF!,B189)))*2</f>
        <v>#REF!</v>
      </c>
      <c r="N189" s="34" t="e">
        <f t="shared" si="7"/>
        <v>#REF!</v>
      </c>
    </row>
    <row r="190" ht="20.1" customHeight="1" spans="1:14">
      <c r="A190" s="31">
        <v>217</v>
      </c>
      <c r="B190" s="35" t="s">
        <v>957</v>
      </c>
      <c r="C190" s="33" t="str">
        <f>VLOOKUP(B190,教师基础数据!$B$2:$G4563,3,FALSE)</f>
        <v>商贸系</v>
      </c>
      <c r="D190" s="33" t="str">
        <f>VLOOKUP(B190,教师基础数据!$B$2:$G585,4,FALSE)</f>
        <v>专职</v>
      </c>
      <c r="E190" s="33" t="str">
        <f>VLOOKUP(B190,教师基础数据!$B$2:$G4618,5,FALSE)</f>
        <v>会计教研室</v>
      </c>
      <c r="F190" s="31">
        <f t="shared" si="6"/>
        <v>7</v>
      </c>
      <c r="G190" s="34" t="e">
        <f>(IF(COUNTIF(星期四78节!#REF!,B190)&gt;=2,1,COUNTIF(星期四78节!#REF!,B190))+IF(COUNTIF(星期四78节!#REF!,B190)&gt;=2,1,COUNTIF(星期四78节!#REF!,B190))+IF(COUNTIF(星期四78节!#REF!,B190)&gt;=2,1,COUNTIF(星期四78节!#REF!,B190))+IF(COUNTIF(星期四78节!#REF!,B190)&gt;=2,1,COUNTIF(星期四78节!#REF!,B190)))*2</f>
        <v>#REF!</v>
      </c>
      <c r="H190" s="34" t="e">
        <f>(IF(COUNTIF(星期四78节!#REF!,B190)&gt;=2,1,COUNTIF(星期四78节!#REF!,B190))+IF(COUNTIF(星期四78节!#REF!,B190)&gt;=2,1,COUNTIF(星期四78节!#REF!,B190))+IF(COUNTIF(星期四78节!#REF!,B190)&gt;=2,1,COUNTIF(星期四78节!#REF!,B190))+IF(COUNTIF(星期四78节!#REF!,B190)&gt;=2,1,COUNTIF(星期四78节!#REF!,B190)))*2</f>
        <v>#REF!</v>
      </c>
      <c r="I190" s="34" t="e">
        <f>(IF(COUNTIF(星期四78节!#REF!,B190)&gt;=2,1,COUNTIF(星期四78节!#REF!,B190))+IF(COUNTIF(星期四78节!#REF!,B190)&gt;=2,1,COUNTIF(星期四78节!#REF!,B190))+IF(COUNTIF(星期四78节!#REF!,B190)&gt;=2,1,COUNTIF(星期四78节!#REF!,B190))+IF(COUNTIF(星期四78节!#REF!,B190)&gt;=2,1,COUNTIF(星期四78节!#REF!,B190)))*2</f>
        <v>#REF!</v>
      </c>
      <c r="J190" s="34" t="e">
        <f>(IF(COUNTIF(星期四78节!#REF!,B190)&gt;=2,1,COUNTIF(星期四78节!#REF!,B190))+IF(COUNTIF(星期四78节!#REF!,B190)&gt;=2,1,COUNTIF(星期四78节!#REF!,B190))+IF(COUNTIF(星期四78节!#REF!,B190)&gt;=2,1,COUNTIF(星期四78节!#REF!,B190))+IF(COUNTIF(星期四78节!#REF!,B190)&gt;=2,1,COUNTIF(星期四78节!#REF!,B190)))*2</f>
        <v>#REF!</v>
      </c>
      <c r="K190" s="34" t="e">
        <f>(IF(COUNTIF(星期四78节!#REF!,B190)&gt;=2,1,COUNTIF(星期四78节!#REF!,B190))+IF(COUNTIF(星期四78节!#REF!,B190)&gt;=2,1,COUNTIF(星期四78节!#REF!,B190)))*2+(IF(COUNTIF(星期四78节!#REF!,B190)&gt;=2,1,COUNTIF(星期四78节!#REF!,B190))+IF(COUNTIF(星期四78节!#REF!,B190)&gt;=2,1,COUNTIF(星期四78节!#REF!,B190)))*2</f>
        <v>#REF!</v>
      </c>
      <c r="L190" s="34" t="e">
        <f>(IF(COUNTIF(星期四78节!#REF!,B190)&gt;=2,1,COUNTIF(星期四78节!#REF!,B190))+IF(COUNTIF(星期四78节!#REF!,B190)&gt;=2,1,COUNTIF(星期四78节!#REF!,B190))+IF(COUNTIF(星期四78节!#REF!,B190)&gt;=2,1,COUNTIF(星期四78节!#REF!,B190))+IF(COUNTIF(星期四78节!#REF!,B190)&gt;=2,1,COUNTIF(星期四78节!#REF!,B190)))*2</f>
        <v>#REF!</v>
      </c>
      <c r="M190" s="34" t="e">
        <f>(IF(COUNTIF(星期四78节!#REF!,B190)&gt;=2,1,COUNTIF(星期四78节!#REF!,B190))+IF(COUNTIF(星期四78节!#REF!,B190)&gt;=2,1,COUNTIF(星期四78节!#REF!,B190))+IF(COUNTIF(星期四78节!#REF!,B190)&gt;=2,1,COUNTIF(星期四78节!#REF!,B190))+IF(COUNTIF(星期四78节!#REF!,B190)&gt;=2,1,COUNTIF(星期四78节!#REF!,B190)))*2</f>
        <v>#REF!</v>
      </c>
      <c r="N190" s="34" t="e">
        <f t="shared" si="7"/>
        <v>#REF!</v>
      </c>
    </row>
    <row r="191" ht="20.1" customHeight="1" spans="1:14">
      <c r="A191" s="31">
        <v>218</v>
      </c>
      <c r="B191" s="32" t="s">
        <v>958</v>
      </c>
      <c r="C191" s="33" t="str">
        <f>VLOOKUP(B191,教师基础数据!$B$2:$G4749,3,FALSE)</f>
        <v>商贸系</v>
      </c>
      <c r="D191" s="33" t="str">
        <f>VLOOKUP(B191,教师基础数据!$B$2:$G549,4,FALSE)</f>
        <v>专职</v>
      </c>
      <c r="E191" s="33" t="str">
        <f>VLOOKUP(B191,教师基础数据!$B$2:$G4582,5,FALSE)</f>
        <v>商务教研室</v>
      </c>
      <c r="F191" s="31">
        <f t="shared" si="6"/>
        <v>7</v>
      </c>
      <c r="G191" s="34" t="e">
        <f>(IF(COUNTIF(星期四78节!#REF!,B191)&gt;=2,1,COUNTIF(星期四78节!#REF!,B191))+IF(COUNTIF(星期四78节!#REF!,B191)&gt;=2,1,COUNTIF(星期四78节!#REF!,B191))+IF(COUNTIF(星期四78节!#REF!,B191)&gt;=2,1,COUNTIF(星期四78节!#REF!,B191))+IF(COUNTIF(星期四78节!#REF!,B191)&gt;=2,1,COUNTIF(星期四78节!#REF!,B191)))*2</f>
        <v>#REF!</v>
      </c>
      <c r="H191" s="34" t="e">
        <f>(IF(COUNTIF(星期四78节!#REF!,B191)&gt;=2,1,COUNTIF(星期四78节!#REF!,B191))+IF(COUNTIF(星期四78节!#REF!,B191)&gt;=2,1,COUNTIF(星期四78节!#REF!,B191))+IF(COUNTIF(星期四78节!#REF!,B191)&gt;=2,1,COUNTIF(星期四78节!#REF!,B191))+IF(COUNTIF(星期四78节!#REF!,B191)&gt;=2,1,COUNTIF(星期四78节!#REF!,B191)))*2</f>
        <v>#REF!</v>
      </c>
      <c r="I191" s="34" t="e">
        <f>(IF(COUNTIF(星期四78节!#REF!,B191)&gt;=2,1,COUNTIF(星期四78节!#REF!,B191))+IF(COUNTIF(星期四78节!#REF!,B191)&gt;=2,1,COUNTIF(星期四78节!#REF!,B191))+IF(COUNTIF(星期四78节!#REF!,B191)&gt;=2,1,COUNTIF(星期四78节!#REF!,B191))+IF(COUNTIF(星期四78节!#REF!,B191)&gt;=2,1,COUNTIF(星期四78节!#REF!,B191)))*2</f>
        <v>#REF!</v>
      </c>
      <c r="J191" s="34" t="e">
        <f>(IF(COUNTIF(星期四78节!#REF!,B191)&gt;=2,1,COUNTIF(星期四78节!#REF!,B191))+IF(COUNTIF(星期四78节!#REF!,B191)&gt;=2,1,COUNTIF(星期四78节!#REF!,B191))+IF(COUNTIF(星期四78节!#REF!,B191)&gt;=2,1,COUNTIF(星期四78节!#REF!,B191))+IF(COUNTIF(星期四78节!#REF!,B191)&gt;=2,1,COUNTIF(星期四78节!#REF!,B191)))*2</f>
        <v>#REF!</v>
      </c>
      <c r="K191" s="34" t="e">
        <f>(IF(COUNTIF(星期四78节!#REF!,B191)&gt;=2,1,COUNTIF(星期四78节!#REF!,B191))+IF(COUNTIF(星期四78节!#REF!,B191)&gt;=2,1,COUNTIF(星期四78节!#REF!,B191)))*2+(IF(COUNTIF(星期四78节!#REF!,B191)&gt;=2,1,COUNTIF(星期四78节!#REF!,B191))+IF(COUNTIF(星期四78节!#REF!,B191)&gt;=2,1,COUNTIF(星期四78节!#REF!,B191)))*2</f>
        <v>#REF!</v>
      </c>
      <c r="L191" s="34" t="e">
        <f>(IF(COUNTIF(星期四78节!#REF!,B191)&gt;=2,1,COUNTIF(星期四78节!#REF!,B191))+IF(COUNTIF(星期四78节!#REF!,B191)&gt;=2,1,COUNTIF(星期四78节!#REF!,B191))+IF(COUNTIF(星期四78节!#REF!,B191)&gt;=2,1,COUNTIF(星期四78节!#REF!,B191))+IF(COUNTIF(星期四78节!#REF!,B191)&gt;=2,1,COUNTIF(星期四78节!#REF!,B191)))*2</f>
        <v>#REF!</v>
      </c>
      <c r="M191" s="34" t="e">
        <f>(IF(COUNTIF(星期四78节!#REF!,B191)&gt;=2,1,COUNTIF(星期四78节!#REF!,B191))+IF(COUNTIF(星期四78节!#REF!,B191)&gt;=2,1,COUNTIF(星期四78节!#REF!,B191))+IF(COUNTIF(星期四78节!#REF!,B191)&gt;=2,1,COUNTIF(星期四78节!#REF!,B191))+IF(COUNTIF(星期四78节!#REF!,B191)&gt;=2,1,COUNTIF(星期四78节!#REF!,B191)))*2</f>
        <v>#REF!</v>
      </c>
      <c r="N191" s="34" t="e">
        <f t="shared" si="7"/>
        <v>#REF!</v>
      </c>
    </row>
    <row r="192" ht="20.1" customHeight="1" spans="1:14">
      <c r="A192" s="31">
        <v>219</v>
      </c>
      <c r="B192" s="35" t="s">
        <v>959</v>
      </c>
      <c r="C192" s="33" t="str">
        <f>VLOOKUP(B192,教师基础数据!$B$2:$G4553,3,FALSE)</f>
        <v>商贸系</v>
      </c>
      <c r="D192" s="33" t="str">
        <f>VLOOKUP(B192,教师基础数据!$B$2:$G628,4,FALSE)</f>
        <v>专职</v>
      </c>
      <c r="E192" s="33" t="str">
        <f>VLOOKUP(B192,教师基础数据!$B$2:$G4661,5,FALSE)</f>
        <v>商务教研室</v>
      </c>
      <c r="F192" s="31">
        <f t="shared" si="6"/>
        <v>7</v>
      </c>
      <c r="G192" s="34" t="e">
        <f>(IF(COUNTIF(星期四78节!#REF!,B192)&gt;=2,1,COUNTIF(星期四78节!#REF!,B192))+IF(COUNTIF(星期四78节!#REF!,B192)&gt;=2,1,COUNTIF(星期四78节!#REF!,B192))+IF(COUNTIF(星期四78节!#REF!,B192)&gt;=2,1,COUNTIF(星期四78节!#REF!,B192))+IF(COUNTIF(星期四78节!#REF!,B192)&gt;=2,1,COUNTIF(星期四78节!#REF!,B192)))*2</f>
        <v>#REF!</v>
      </c>
      <c r="H192" s="34" t="e">
        <f>(IF(COUNTIF(星期四78节!#REF!,B192)&gt;=2,1,COUNTIF(星期四78节!#REF!,B192))+IF(COUNTIF(星期四78节!#REF!,B192)&gt;=2,1,COUNTIF(星期四78节!#REF!,B192))+IF(COUNTIF(星期四78节!#REF!,B192)&gt;=2,1,COUNTIF(星期四78节!#REF!,B192))+IF(COUNTIF(星期四78节!#REF!,B192)&gt;=2,1,COUNTIF(星期四78节!#REF!,B192)))*2</f>
        <v>#REF!</v>
      </c>
      <c r="I192" s="34" t="e">
        <f>(IF(COUNTIF(星期四78节!#REF!,B192)&gt;=2,1,COUNTIF(星期四78节!#REF!,B192))+IF(COUNTIF(星期四78节!#REF!,B192)&gt;=2,1,COUNTIF(星期四78节!#REF!,B192))+IF(COUNTIF(星期四78节!#REF!,B192)&gt;=2,1,COUNTIF(星期四78节!#REF!,B192))+IF(COUNTIF(星期四78节!#REF!,B192)&gt;=2,1,COUNTIF(星期四78节!#REF!,B192)))*2</f>
        <v>#REF!</v>
      </c>
      <c r="J192" s="34" t="e">
        <f>(IF(COUNTIF(星期四78节!#REF!,B192)&gt;=2,1,COUNTIF(星期四78节!#REF!,B192))+IF(COUNTIF(星期四78节!#REF!,B192)&gt;=2,1,COUNTIF(星期四78节!#REF!,B192))+IF(COUNTIF(星期四78节!#REF!,B192)&gt;=2,1,COUNTIF(星期四78节!#REF!,B192))+IF(COUNTIF(星期四78节!#REF!,B192)&gt;=2,1,COUNTIF(星期四78节!#REF!,B192)))*2</f>
        <v>#REF!</v>
      </c>
      <c r="K192" s="34" t="e">
        <f>(IF(COUNTIF(星期四78节!#REF!,B192)&gt;=2,1,COUNTIF(星期四78节!#REF!,B192))+IF(COUNTIF(星期四78节!#REF!,B192)&gt;=2,1,COUNTIF(星期四78节!#REF!,B192)))*2+(IF(COUNTIF(星期四78节!#REF!,B192)&gt;=2,1,COUNTIF(星期四78节!#REF!,B192))+IF(COUNTIF(星期四78节!#REF!,B192)&gt;=2,1,COUNTIF(星期四78节!#REF!,B192)))*2</f>
        <v>#REF!</v>
      </c>
      <c r="L192" s="34" t="e">
        <f>(IF(COUNTIF(星期四78节!#REF!,B192)&gt;=2,1,COUNTIF(星期四78节!#REF!,B192))+IF(COUNTIF(星期四78节!#REF!,B192)&gt;=2,1,COUNTIF(星期四78节!#REF!,B192))+IF(COUNTIF(星期四78节!#REF!,B192)&gt;=2,1,COUNTIF(星期四78节!#REF!,B192))+IF(COUNTIF(星期四78节!#REF!,B192)&gt;=2,1,COUNTIF(星期四78节!#REF!,B192)))*2</f>
        <v>#REF!</v>
      </c>
      <c r="M192" s="34" t="e">
        <f>(IF(COUNTIF(星期四78节!#REF!,B192)&gt;=2,1,COUNTIF(星期四78节!#REF!,B192))+IF(COUNTIF(星期四78节!#REF!,B192)&gt;=2,1,COUNTIF(星期四78节!#REF!,B192))+IF(COUNTIF(星期四78节!#REF!,B192)&gt;=2,1,COUNTIF(星期四78节!#REF!,B192))+IF(COUNTIF(星期四78节!#REF!,B192)&gt;=2,1,COUNTIF(星期四78节!#REF!,B192)))*2</f>
        <v>#REF!</v>
      </c>
      <c r="N192" s="34" t="e">
        <f t="shared" si="7"/>
        <v>#REF!</v>
      </c>
    </row>
    <row r="193" ht="20.1" customHeight="1" spans="1:14">
      <c r="A193" s="31">
        <v>220</v>
      </c>
      <c r="B193" s="35" t="s">
        <v>960</v>
      </c>
      <c r="C193" s="33" t="str">
        <f>VLOOKUP(B193,教师基础数据!$B$2:$G4745,3,FALSE)</f>
        <v>商贸系</v>
      </c>
      <c r="D193" s="33" t="str">
        <f>VLOOKUP(B193,教师基础数据!$B$2:$G647,4,FALSE)</f>
        <v>专职</v>
      </c>
      <c r="E193" s="33" t="str">
        <f>VLOOKUP(B193,教师基础数据!$B$2:$G4680,5,FALSE)</f>
        <v>商务教研室</v>
      </c>
      <c r="F193" s="31">
        <f t="shared" si="6"/>
        <v>7</v>
      </c>
      <c r="G193" s="34" t="e">
        <f>(IF(COUNTIF(星期四78节!#REF!,B193)&gt;=2,1,COUNTIF(星期四78节!#REF!,B193))+IF(COUNTIF(星期四78节!#REF!,B193)&gt;=2,1,COUNTIF(星期四78节!#REF!,B193))+IF(COUNTIF(星期四78节!#REF!,B193)&gt;=2,1,COUNTIF(星期四78节!#REF!,B193))+IF(COUNTIF(星期四78节!#REF!,B193)&gt;=2,1,COUNTIF(星期四78节!#REF!,B193)))*2</f>
        <v>#REF!</v>
      </c>
      <c r="H193" s="34" t="e">
        <f>(IF(COUNTIF(星期四78节!#REF!,B193)&gt;=2,1,COUNTIF(星期四78节!#REF!,B193))+IF(COUNTIF(星期四78节!#REF!,B193)&gt;=2,1,COUNTIF(星期四78节!#REF!,B193))+IF(COUNTIF(星期四78节!#REF!,B193)&gt;=2,1,COUNTIF(星期四78节!#REF!,B193))+IF(COUNTIF(星期四78节!#REF!,B193)&gt;=2,1,COUNTIF(星期四78节!#REF!,B193)))*2</f>
        <v>#REF!</v>
      </c>
      <c r="I193" s="34" t="e">
        <f>(IF(COUNTIF(星期四78节!#REF!,B193)&gt;=2,1,COUNTIF(星期四78节!#REF!,B193))+IF(COUNTIF(星期四78节!#REF!,B193)&gt;=2,1,COUNTIF(星期四78节!#REF!,B193))+IF(COUNTIF(星期四78节!#REF!,B193)&gt;=2,1,COUNTIF(星期四78节!#REF!,B193))+IF(COUNTIF(星期四78节!#REF!,B193)&gt;=2,1,COUNTIF(星期四78节!#REF!,B193)))*2</f>
        <v>#REF!</v>
      </c>
      <c r="J193" s="34" t="e">
        <f>(IF(COUNTIF(星期四78节!#REF!,B193)&gt;=2,1,COUNTIF(星期四78节!#REF!,B193))+IF(COUNTIF(星期四78节!#REF!,B193)&gt;=2,1,COUNTIF(星期四78节!#REF!,B193))+IF(COUNTIF(星期四78节!#REF!,B193)&gt;=2,1,COUNTIF(星期四78节!#REF!,B193))+IF(COUNTIF(星期四78节!#REF!,B193)&gt;=2,1,COUNTIF(星期四78节!#REF!,B193)))*2</f>
        <v>#REF!</v>
      </c>
      <c r="K193" s="34" t="e">
        <f>(IF(COUNTIF(星期四78节!#REF!,B193)&gt;=2,1,COUNTIF(星期四78节!#REF!,B193))+IF(COUNTIF(星期四78节!#REF!,B193)&gt;=2,1,COUNTIF(星期四78节!#REF!,B193)))*2+(IF(COUNTIF(星期四78节!#REF!,B193)&gt;=2,1,COUNTIF(星期四78节!#REF!,B193))+IF(COUNTIF(星期四78节!#REF!,B193)&gt;=2,1,COUNTIF(星期四78节!#REF!,B193)))*2</f>
        <v>#REF!</v>
      </c>
      <c r="L193" s="34" t="e">
        <f>(IF(COUNTIF(星期四78节!#REF!,B193)&gt;=2,1,COUNTIF(星期四78节!#REF!,B193))+IF(COUNTIF(星期四78节!#REF!,B193)&gt;=2,1,COUNTIF(星期四78节!#REF!,B193))+IF(COUNTIF(星期四78节!#REF!,B193)&gt;=2,1,COUNTIF(星期四78节!#REF!,B193))+IF(COUNTIF(星期四78节!#REF!,B193)&gt;=2,1,COUNTIF(星期四78节!#REF!,B193)))*2</f>
        <v>#REF!</v>
      </c>
      <c r="M193" s="34" t="e">
        <f>(IF(COUNTIF(星期四78节!#REF!,B193)&gt;=2,1,COUNTIF(星期四78节!#REF!,B193))+IF(COUNTIF(星期四78节!#REF!,B193)&gt;=2,1,COUNTIF(星期四78节!#REF!,B193))+IF(COUNTIF(星期四78节!#REF!,B193)&gt;=2,1,COUNTIF(星期四78节!#REF!,B193))+IF(COUNTIF(星期四78节!#REF!,B193)&gt;=2,1,COUNTIF(星期四78节!#REF!,B193)))*2</f>
        <v>#REF!</v>
      </c>
      <c r="N193" s="34" t="e">
        <f t="shared" si="7"/>
        <v>#REF!</v>
      </c>
    </row>
    <row r="194" ht="20.1" customHeight="1" spans="1:14">
      <c r="A194" s="31">
        <v>221</v>
      </c>
      <c r="B194" s="32" t="s">
        <v>961</v>
      </c>
      <c r="C194" s="33" t="str">
        <f>VLOOKUP(B194,教师基础数据!$B$2:$G4612,3,FALSE)</f>
        <v>商贸系</v>
      </c>
      <c r="D194" s="33" t="str">
        <f>VLOOKUP(B194,教师基础数据!$B$2:$G498,4,FALSE)</f>
        <v>专职</v>
      </c>
      <c r="E194" s="33" t="str">
        <f>VLOOKUP(B194,教师基础数据!$B$2:$G4531,5,FALSE)</f>
        <v>商务教研室</v>
      </c>
      <c r="F194" s="31">
        <f t="shared" si="6"/>
        <v>7</v>
      </c>
      <c r="G194" s="34" t="e">
        <f>(IF(COUNTIF(星期四78节!#REF!,B194)&gt;=2,1,COUNTIF(星期四78节!#REF!,B194))+IF(COUNTIF(星期四78节!#REF!,B194)&gt;=2,1,COUNTIF(星期四78节!#REF!,B194))+IF(COUNTIF(星期四78节!#REF!,B194)&gt;=2,1,COUNTIF(星期四78节!#REF!,B194))+IF(COUNTIF(星期四78节!#REF!,B194)&gt;=2,1,COUNTIF(星期四78节!#REF!,B194)))*2</f>
        <v>#REF!</v>
      </c>
      <c r="H194" s="34" t="e">
        <f>(IF(COUNTIF(星期四78节!#REF!,B194)&gt;=2,1,COUNTIF(星期四78节!#REF!,B194))+IF(COUNTIF(星期四78节!#REF!,B194)&gt;=2,1,COUNTIF(星期四78节!#REF!,B194))+IF(COUNTIF(星期四78节!#REF!,B194)&gt;=2,1,COUNTIF(星期四78节!#REF!,B194))+IF(COUNTIF(星期四78节!#REF!,B194)&gt;=2,1,COUNTIF(星期四78节!#REF!,B194)))*2</f>
        <v>#REF!</v>
      </c>
      <c r="I194" s="34" t="e">
        <f>(IF(COUNTIF(星期四78节!#REF!,B194)&gt;=2,1,COUNTIF(星期四78节!#REF!,B194))+IF(COUNTIF(星期四78节!#REF!,B194)&gt;=2,1,COUNTIF(星期四78节!#REF!,B194))+IF(COUNTIF(星期四78节!#REF!,B194)&gt;=2,1,COUNTIF(星期四78节!#REF!,B194))+IF(COUNTIF(星期四78节!#REF!,B194)&gt;=2,1,COUNTIF(星期四78节!#REF!,B194)))*2</f>
        <v>#REF!</v>
      </c>
      <c r="J194" s="34" t="e">
        <f>(IF(COUNTIF(星期四78节!#REF!,B194)&gt;=2,1,COUNTIF(星期四78节!#REF!,B194))+IF(COUNTIF(星期四78节!#REF!,B194)&gt;=2,1,COUNTIF(星期四78节!#REF!,B194))+IF(COUNTIF(星期四78节!#REF!,B194)&gt;=2,1,COUNTIF(星期四78节!#REF!,B194))+IF(COUNTIF(星期四78节!#REF!,B194)&gt;=2,1,COUNTIF(星期四78节!#REF!,B194)))*2</f>
        <v>#REF!</v>
      </c>
      <c r="K194" s="34" t="e">
        <f>(IF(COUNTIF(星期四78节!#REF!,B194)&gt;=2,1,COUNTIF(星期四78节!#REF!,B194))+IF(COUNTIF(星期四78节!#REF!,B194)&gt;=2,1,COUNTIF(星期四78节!#REF!,B194)))*2+(IF(COUNTIF(星期四78节!#REF!,B194)&gt;=2,1,COUNTIF(星期四78节!#REF!,B194))+IF(COUNTIF(星期四78节!#REF!,B194)&gt;=2,1,COUNTIF(星期四78节!#REF!,B194)))*2</f>
        <v>#REF!</v>
      </c>
      <c r="L194" s="34" t="e">
        <f>(IF(COUNTIF(星期四78节!#REF!,B194)&gt;=2,1,COUNTIF(星期四78节!#REF!,B194))+IF(COUNTIF(星期四78节!#REF!,B194)&gt;=2,1,COUNTIF(星期四78节!#REF!,B194))+IF(COUNTIF(星期四78节!#REF!,B194)&gt;=2,1,COUNTIF(星期四78节!#REF!,B194))+IF(COUNTIF(星期四78节!#REF!,B194)&gt;=2,1,COUNTIF(星期四78节!#REF!,B194)))*2</f>
        <v>#REF!</v>
      </c>
      <c r="M194" s="34" t="e">
        <f>(IF(COUNTIF(星期四78节!#REF!,B194)&gt;=2,1,COUNTIF(星期四78节!#REF!,B194))+IF(COUNTIF(星期四78节!#REF!,B194)&gt;=2,1,COUNTIF(星期四78节!#REF!,B194))+IF(COUNTIF(星期四78节!#REF!,B194)&gt;=2,1,COUNTIF(星期四78节!#REF!,B194))+IF(COUNTIF(星期四78节!#REF!,B194)&gt;=2,1,COUNTIF(星期四78节!#REF!,B194)))*2</f>
        <v>#REF!</v>
      </c>
      <c r="N194" s="34" t="e">
        <f t="shared" si="7"/>
        <v>#REF!</v>
      </c>
    </row>
    <row r="195" ht="20.1" customHeight="1" spans="1:14">
      <c r="A195" s="31">
        <v>222</v>
      </c>
      <c r="B195" s="35" t="s">
        <v>962</v>
      </c>
      <c r="C195" s="33" t="str">
        <f>VLOOKUP(B195,教师基础数据!$B$2:$G4510,3,FALSE)</f>
        <v>商贸系</v>
      </c>
      <c r="D195" s="33" t="str">
        <f>VLOOKUP(B195,教师基础数据!$B$2:$G618,4,FALSE)</f>
        <v>专职</v>
      </c>
      <c r="E195" s="33" t="str">
        <f>VLOOKUP(B195,教师基础数据!$B$2:$G4651,5,FALSE)</f>
        <v>商务教研室</v>
      </c>
      <c r="F195" s="31">
        <f t="shared" si="6"/>
        <v>7</v>
      </c>
      <c r="G195" s="34" t="e">
        <f>(IF(COUNTIF(星期四78节!#REF!,B195)&gt;=2,1,COUNTIF(星期四78节!#REF!,B195))+IF(COUNTIF(星期四78节!#REF!,B195)&gt;=2,1,COUNTIF(星期四78节!#REF!,B195))+IF(COUNTIF(星期四78节!#REF!,B195)&gt;=2,1,COUNTIF(星期四78节!#REF!,B195))+IF(COUNTIF(星期四78节!#REF!,B195)&gt;=2,1,COUNTIF(星期四78节!#REF!,B195)))*2</f>
        <v>#REF!</v>
      </c>
      <c r="H195" s="34" t="e">
        <f>(IF(COUNTIF(星期四78节!#REF!,B195)&gt;=2,1,COUNTIF(星期四78节!#REF!,B195))+IF(COUNTIF(星期四78节!#REF!,B195)&gt;=2,1,COUNTIF(星期四78节!#REF!,B195))+IF(COUNTIF(星期四78节!#REF!,B195)&gt;=2,1,COUNTIF(星期四78节!#REF!,B195))+IF(COUNTIF(星期四78节!#REF!,B195)&gt;=2,1,COUNTIF(星期四78节!#REF!,B195)))*2</f>
        <v>#REF!</v>
      </c>
      <c r="I195" s="34" t="e">
        <f>(IF(COUNTIF(星期四78节!#REF!,B195)&gt;=2,1,COUNTIF(星期四78节!#REF!,B195))+IF(COUNTIF(星期四78节!#REF!,B195)&gt;=2,1,COUNTIF(星期四78节!#REF!,B195))+IF(COUNTIF(星期四78节!#REF!,B195)&gt;=2,1,COUNTIF(星期四78节!#REF!,B195))+IF(COUNTIF(星期四78节!#REF!,B195)&gt;=2,1,COUNTIF(星期四78节!#REF!,B195)))*2</f>
        <v>#REF!</v>
      </c>
      <c r="J195" s="34" t="e">
        <f>(IF(COUNTIF(星期四78节!#REF!,B195)&gt;=2,1,COUNTIF(星期四78节!#REF!,B195))+IF(COUNTIF(星期四78节!#REF!,B195)&gt;=2,1,COUNTIF(星期四78节!#REF!,B195))+IF(COUNTIF(星期四78节!#REF!,B195)&gt;=2,1,COUNTIF(星期四78节!#REF!,B195))+IF(COUNTIF(星期四78节!#REF!,B195)&gt;=2,1,COUNTIF(星期四78节!#REF!,B195)))*2</f>
        <v>#REF!</v>
      </c>
      <c r="K195" s="34" t="e">
        <f>(IF(COUNTIF(星期四78节!#REF!,B195)&gt;=2,1,COUNTIF(星期四78节!#REF!,B195))+IF(COUNTIF(星期四78节!#REF!,B195)&gt;=2,1,COUNTIF(星期四78节!#REF!,B195)))*2+(IF(COUNTIF(星期四78节!#REF!,B195)&gt;=2,1,COUNTIF(星期四78节!#REF!,B195))+IF(COUNTIF(星期四78节!#REF!,B195)&gt;=2,1,COUNTIF(星期四78节!#REF!,B195)))*2</f>
        <v>#REF!</v>
      </c>
      <c r="L195" s="34" t="e">
        <f>(IF(COUNTIF(星期四78节!#REF!,B195)&gt;=2,1,COUNTIF(星期四78节!#REF!,B195))+IF(COUNTIF(星期四78节!#REF!,B195)&gt;=2,1,COUNTIF(星期四78节!#REF!,B195))+IF(COUNTIF(星期四78节!#REF!,B195)&gt;=2,1,COUNTIF(星期四78节!#REF!,B195))+IF(COUNTIF(星期四78节!#REF!,B195)&gt;=2,1,COUNTIF(星期四78节!#REF!,B195)))*2</f>
        <v>#REF!</v>
      </c>
      <c r="M195" s="34" t="e">
        <f>(IF(COUNTIF(星期四78节!#REF!,B195)&gt;=2,1,COUNTIF(星期四78节!#REF!,B195))+IF(COUNTIF(星期四78节!#REF!,B195)&gt;=2,1,COUNTIF(星期四78节!#REF!,B195))+IF(COUNTIF(星期四78节!#REF!,B195)&gt;=2,1,COUNTIF(星期四78节!#REF!,B195))+IF(COUNTIF(星期四78节!#REF!,B195)&gt;=2,1,COUNTIF(星期四78节!#REF!,B195)))*2</f>
        <v>#REF!</v>
      </c>
      <c r="N195" s="34" t="e">
        <f t="shared" si="7"/>
        <v>#REF!</v>
      </c>
    </row>
    <row r="196" ht="20.1" customHeight="1" spans="1:14">
      <c r="A196" s="31">
        <v>223</v>
      </c>
      <c r="B196" s="35" t="s">
        <v>963</v>
      </c>
      <c r="C196" s="33" t="str">
        <f>VLOOKUP(B196,教师基础数据!$B$2:$G4810,3,FALSE)</f>
        <v>商贸系</v>
      </c>
      <c r="D196" s="33" t="str">
        <f>VLOOKUP(B196,教师基础数据!$B$2:$G500,4,FALSE)</f>
        <v>专职</v>
      </c>
      <c r="E196" s="33" t="str">
        <f>VLOOKUP(B196,教师基础数据!$B$2:$G4533,5,FALSE)</f>
        <v>商务教研室</v>
      </c>
      <c r="F196" s="31">
        <f t="shared" ref="F196:F259" si="8">COUNTIF(G196:M196,"&lt;&gt;0")</f>
        <v>7</v>
      </c>
      <c r="G196" s="34" t="e">
        <f>(IF(COUNTIF(星期四78节!#REF!,B196)&gt;=2,1,COUNTIF(星期四78节!#REF!,B196))+IF(COUNTIF(星期四78节!#REF!,B196)&gt;=2,1,COUNTIF(星期四78节!#REF!,B196))+IF(COUNTIF(星期四78节!#REF!,B196)&gt;=2,1,COUNTIF(星期四78节!#REF!,B196))+IF(COUNTIF(星期四78节!#REF!,B196)&gt;=2,1,COUNTIF(星期四78节!#REF!,B196)))*2</f>
        <v>#REF!</v>
      </c>
      <c r="H196" s="34" t="e">
        <f>(IF(COUNTIF(星期四78节!#REF!,B196)&gt;=2,1,COUNTIF(星期四78节!#REF!,B196))+IF(COUNTIF(星期四78节!#REF!,B196)&gt;=2,1,COUNTIF(星期四78节!#REF!,B196))+IF(COUNTIF(星期四78节!#REF!,B196)&gt;=2,1,COUNTIF(星期四78节!#REF!,B196))+IF(COUNTIF(星期四78节!#REF!,B196)&gt;=2,1,COUNTIF(星期四78节!#REF!,B196)))*2</f>
        <v>#REF!</v>
      </c>
      <c r="I196" s="34" t="e">
        <f>(IF(COUNTIF(星期四78节!#REF!,B196)&gt;=2,1,COUNTIF(星期四78节!#REF!,B196))+IF(COUNTIF(星期四78节!#REF!,B196)&gt;=2,1,COUNTIF(星期四78节!#REF!,B196))+IF(COUNTIF(星期四78节!#REF!,B196)&gt;=2,1,COUNTIF(星期四78节!#REF!,B196))+IF(COUNTIF(星期四78节!#REF!,B196)&gt;=2,1,COUNTIF(星期四78节!#REF!,B196)))*2</f>
        <v>#REF!</v>
      </c>
      <c r="J196" s="34" t="e">
        <f>(IF(COUNTIF(星期四78节!#REF!,B196)&gt;=2,1,COUNTIF(星期四78节!#REF!,B196))+IF(COUNTIF(星期四78节!#REF!,B196)&gt;=2,1,COUNTIF(星期四78节!#REF!,B196))+IF(COUNTIF(星期四78节!#REF!,B196)&gt;=2,1,COUNTIF(星期四78节!#REF!,B196))+IF(COUNTIF(星期四78节!#REF!,B196)&gt;=2,1,COUNTIF(星期四78节!#REF!,B196)))*2</f>
        <v>#REF!</v>
      </c>
      <c r="K196" s="34" t="e">
        <f>(IF(COUNTIF(星期四78节!#REF!,B196)&gt;=2,1,COUNTIF(星期四78节!#REF!,B196))+IF(COUNTIF(星期四78节!#REF!,B196)&gt;=2,1,COUNTIF(星期四78节!#REF!,B196)))*2+(IF(COUNTIF(星期四78节!#REF!,B196)&gt;=2,1,COUNTIF(星期四78节!#REF!,B196))+IF(COUNTIF(星期四78节!#REF!,B196)&gt;=2,1,COUNTIF(星期四78节!#REF!,B196)))*2</f>
        <v>#REF!</v>
      </c>
      <c r="L196" s="34" t="e">
        <f>(IF(COUNTIF(星期四78节!#REF!,B196)&gt;=2,1,COUNTIF(星期四78节!#REF!,B196))+IF(COUNTIF(星期四78节!#REF!,B196)&gt;=2,1,COUNTIF(星期四78节!#REF!,B196))+IF(COUNTIF(星期四78节!#REF!,B196)&gt;=2,1,COUNTIF(星期四78节!#REF!,B196))+IF(COUNTIF(星期四78节!#REF!,B196)&gt;=2,1,COUNTIF(星期四78节!#REF!,B196)))*2</f>
        <v>#REF!</v>
      </c>
      <c r="M196" s="34" t="e">
        <f>(IF(COUNTIF(星期四78节!#REF!,B196)&gt;=2,1,COUNTIF(星期四78节!#REF!,B196))+IF(COUNTIF(星期四78节!#REF!,B196)&gt;=2,1,COUNTIF(星期四78节!#REF!,B196))+IF(COUNTIF(星期四78节!#REF!,B196)&gt;=2,1,COUNTIF(星期四78节!#REF!,B196))+IF(COUNTIF(星期四78节!#REF!,B196)&gt;=2,1,COUNTIF(星期四78节!#REF!,B196)))*2</f>
        <v>#REF!</v>
      </c>
      <c r="N196" s="34" t="e">
        <f t="shared" si="7"/>
        <v>#REF!</v>
      </c>
    </row>
    <row r="197" ht="20.1" customHeight="1" spans="1:14">
      <c r="A197" s="31">
        <v>224</v>
      </c>
      <c r="B197" s="35" t="s">
        <v>964</v>
      </c>
      <c r="C197" s="33" t="str">
        <f>VLOOKUP(B197,教师基础数据!$B$2:$G4717,3,FALSE)</f>
        <v>商贸系</v>
      </c>
      <c r="D197" s="33" t="str">
        <f>VLOOKUP(B197,教师基础数据!$B$2:$G719,4,FALSE)</f>
        <v>兼职</v>
      </c>
      <c r="E197" s="33" t="str">
        <f>VLOOKUP(B197,教师基础数据!$B$2:$G4753,5,FALSE)</f>
        <v>商务教研室</v>
      </c>
      <c r="F197" s="31">
        <f t="shared" si="8"/>
        <v>7</v>
      </c>
      <c r="G197" s="34" t="e">
        <f>(IF(COUNTIF(星期四78节!#REF!,B197)&gt;=2,1,COUNTIF(星期四78节!#REF!,B197))+IF(COUNTIF(星期四78节!#REF!,B197)&gt;=2,1,COUNTIF(星期四78节!#REF!,B197))+IF(COUNTIF(星期四78节!#REF!,B197)&gt;=2,1,COUNTIF(星期四78节!#REF!,B197))+IF(COUNTIF(星期四78节!#REF!,B197)&gt;=2,1,COUNTIF(星期四78节!#REF!,B197)))*2</f>
        <v>#REF!</v>
      </c>
      <c r="H197" s="34" t="e">
        <f>(IF(COUNTIF(星期四78节!#REF!,B197)&gt;=2,1,COUNTIF(星期四78节!#REF!,B197))+IF(COUNTIF(星期四78节!#REF!,B197)&gt;=2,1,COUNTIF(星期四78节!#REF!,B197))+IF(COUNTIF(星期四78节!#REF!,B197)&gt;=2,1,COUNTIF(星期四78节!#REF!,B197))+IF(COUNTIF(星期四78节!#REF!,B197)&gt;=2,1,COUNTIF(星期四78节!#REF!,B197)))*2</f>
        <v>#REF!</v>
      </c>
      <c r="I197" s="34" t="e">
        <f>(IF(COUNTIF(星期四78节!#REF!,B197)&gt;=2,1,COUNTIF(星期四78节!#REF!,B197))+IF(COUNTIF(星期四78节!#REF!,B197)&gt;=2,1,COUNTIF(星期四78节!#REF!,B197))+IF(COUNTIF(星期四78节!#REF!,B197)&gt;=2,1,COUNTIF(星期四78节!#REF!,B197))+IF(COUNTIF(星期四78节!#REF!,B197)&gt;=2,1,COUNTIF(星期四78节!#REF!,B197)))*2</f>
        <v>#REF!</v>
      </c>
      <c r="J197" s="34" t="e">
        <f>(IF(COUNTIF(星期四78节!#REF!,B197)&gt;=2,1,COUNTIF(星期四78节!#REF!,B197))+IF(COUNTIF(星期四78节!#REF!,B197)&gt;=2,1,COUNTIF(星期四78节!#REF!,B197))+IF(COUNTIF(星期四78节!#REF!,B197)&gt;=2,1,COUNTIF(星期四78节!#REF!,B197))+IF(COUNTIF(星期四78节!#REF!,B197)&gt;=2,1,COUNTIF(星期四78节!#REF!,B197)))*2</f>
        <v>#REF!</v>
      </c>
      <c r="K197" s="34" t="e">
        <f>(IF(COUNTIF(星期四78节!#REF!,B197)&gt;=2,1,COUNTIF(星期四78节!#REF!,B197))+IF(COUNTIF(星期四78节!#REF!,B197)&gt;=2,1,COUNTIF(星期四78节!#REF!,B197)))*2+(IF(COUNTIF(星期四78节!#REF!,B197)&gt;=2,1,COUNTIF(星期四78节!#REF!,B197))+IF(COUNTIF(星期四78节!#REF!,B197)&gt;=2,1,COUNTIF(星期四78节!#REF!,B197)))*2</f>
        <v>#REF!</v>
      </c>
      <c r="L197" s="34" t="e">
        <f>(IF(COUNTIF(星期四78节!#REF!,B197)&gt;=2,1,COUNTIF(星期四78节!#REF!,B197))+IF(COUNTIF(星期四78节!#REF!,B197)&gt;=2,1,COUNTIF(星期四78节!#REF!,B197))+IF(COUNTIF(星期四78节!#REF!,B197)&gt;=2,1,COUNTIF(星期四78节!#REF!,B197))+IF(COUNTIF(星期四78节!#REF!,B197)&gt;=2,1,COUNTIF(星期四78节!#REF!,B197)))*2</f>
        <v>#REF!</v>
      </c>
      <c r="M197" s="34" t="e">
        <f>(IF(COUNTIF(星期四78节!#REF!,B197)&gt;=2,1,COUNTIF(星期四78节!#REF!,B197))+IF(COUNTIF(星期四78节!#REF!,B197)&gt;=2,1,COUNTIF(星期四78节!#REF!,B197))+IF(COUNTIF(星期四78节!#REF!,B197)&gt;=2,1,COUNTIF(星期四78节!#REF!,B197))+IF(COUNTIF(星期四78节!#REF!,B197)&gt;=2,1,COUNTIF(星期四78节!#REF!,B197)))*2</f>
        <v>#REF!</v>
      </c>
      <c r="N197" s="34" t="e">
        <f t="shared" si="7"/>
        <v>#REF!</v>
      </c>
    </row>
    <row r="198" ht="20.1" customHeight="1" spans="1:14">
      <c r="A198" s="31">
        <v>225</v>
      </c>
      <c r="B198" s="32" t="s">
        <v>965</v>
      </c>
      <c r="C198" s="33" t="str">
        <f>VLOOKUP(B198,教师基础数据!$B$2:$G4646,3,FALSE)</f>
        <v>思政部</v>
      </c>
      <c r="D198" s="33" t="str">
        <f>VLOOKUP(B198,教师基础数据!$B$2:$G619,4,FALSE)</f>
        <v>兼职</v>
      </c>
      <c r="E198" s="33" t="str">
        <f>VLOOKUP(B198,教师基础数据!$B$2:$G4652,5,FALSE)</f>
        <v>大学生思想政治理论课教研室</v>
      </c>
      <c r="F198" s="31">
        <f t="shared" si="8"/>
        <v>7</v>
      </c>
      <c r="G198" s="34" t="e">
        <f>(IF(COUNTIF(星期四78节!#REF!,B198)&gt;=2,1,COUNTIF(星期四78节!#REF!,B198))+IF(COUNTIF(星期四78节!#REF!,B198)&gt;=2,1,COUNTIF(星期四78节!#REF!,B198))+IF(COUNTIF(星期四78节!#REF!,B198)&gt;=2,1,COUNTIF(星期四78节!#REF!,B198))+IF(COUNTIF(星期四78节!#REF!,B198)&gt;=2,1,COUNTIF(星期四78节!#REF!,B198)))*2</f>
        <v>#REF!</v>
      </c>
      <c r="H198" s="34" t="e">
        <f>(IF(COUNTIF(星期四78节!#REF!,B198)&gt;=2,1,COUNTIF(星期四78节!#REF!,B198))+IF(COUNTIF(星期四78节!#REF!,B198)&gt;=2,1,COUNTIF(星期四78节!#REF!,B198))+IF(COUNTIF(星期四78节!#REF!,B198)&gt;=2,1,COUNTIF(星期四78节!#REF!,B198))+IF(COUNTIF(星期四78节!#REF!,B198)&gt;=2,1,COUNTIF(星期四78节!#REF!,B198)))*2</f>
        <v>#REF!</v>
      </c>
      <c r="I198" s="34" t="e">
        <f>(IF(COUNTIF(星期四78节!#REF!,B198)&gt;=2,1,COUNTIF(星期四78节!#REF!,B198))+IF(COUNTIF(星期四78节!#REF!,B198)&gt;=2,1,COUNTIF(星期四78节!#REF!,B198))+IF(COUNTIF(星期四78节!#REF!,B198)&gt;=2,1,COUNTIF(星期四78节!#REF!,B198))+IF(COUNTIF(星期四78节!#REF!,B198)&gt;=2,1,COUNTIF(星期四78节!#REF!,B198)))*2</f>
        <v>#REF!</v>
      </c>
      <c r="J198" s="34" t="e">
        <f>(IF(COUNTIF(星期四78节!#REF!,B198)&gt;=2,1,COUNTIF(星期四78节!#REF!,B198))+IF(COUNTIF(星期四78节!#REF!,B198)&gt;=2,1,COUNTIF(星期四78节!#REF!,B198))+IF(COUNTIF(星期四78节!#REF!,B198)&gt;=2,1,COUNTIF(星期四78节!#REF!,B198))+IF(COUNTIF(星期四78节!#REF!,B198)&gt;=2,1,COUNTIF(星期四78节!#REF!,B198)))*2</f>
        <v>#REF!</v>
      </c>
      <c r="K198" s="34" t="e">
        <f>(IF(COUNTIF(星期四78节!#REF!,B198)&gt;=2,1,COUNTIF(星期四78节!#REF!,B198))+IF(COUNTIF(星期四78节!#REF!,B198)&gt;=2,1,COUNTIF(星期四78节!#REF!,B198)))*2+(IF(COUNTIF(星期四78节!#REF!,B198)&gt;=2,1,COUNTIF(星期四78节!#REF!,B198))+IF(COUNTIF(星期四78节!#REF!,B198)&gt;=2,1,COUNTIF(星期四78节!#REF!,B198)))*2</f>
        <v>#REF!</v>
      </c>
      <c r="L198" s="34" t="e">
        <f>(IF(COUNTIF(星期四78节!#REF!,B198)&gt;=2,1,COUNTIF(星期四78节!#REF!,B198))+IF(COUNTIF(星期四78节!#REF!,B198)&gt;=2,1,COUNTIF(星期四78节!#REF!,B198))+IF(COUNTIF(星期四78节!#REF!,B198)&gt;=2,1,COUNTIF(星期四78节!#REF!,B198))+IF(COUNTIF(星期四78节!#REF!,B198)&gt;=2,1,COUNTIF(星期四78节!#REF!,B198)))*2</f>
        <v>#REF!</v>
      </c>
      <c r="M198" s="34" t="e">
        <f>(IF(COUNTIF(星期四78节!#REF!,B198)&gt;=2,1,COUNTIF(星期四78节!#REF!,B198))+IF(COUNTIF(星期四78节!#REF!,B198)&gt;=2,1,COUNTIF(星期四78节!#REF!,B198))+IF(COUNTIF(星期四78节!#REF!,B198)&gt;=2,1,COUNTIF(星期四78节!#REF!,B198))+IF(COUNTIF(星期四78节!#REF!,B198)&gt;=2,1,COUNTIF(星期四78节!#REF!,B198)))*2</f>
        <v>#REF!</v>
      </c>
      <c r="N198" s="34" t="e">
        <f t="shared" si="7"/>
        <v>#REF!</v>
      </c>
    </row>
    <row r="199" ht="20.1" customHeight="1" spans="1:14">
      <c r="A199" s="31">
        <v>226</v>
      </c>
      <c r="B199" s="32" t="s">
        <v>966</v>
      </c>
      <c r="C199" s="33" t="str">
        <f>VLOOKUP(B199,教师基础数据!$B$2:$G4755,3,FALSE)</f>
        <v>思政部</v>
      </c>
      <c r="D199" s="33" t="str">
        <f>VLOOKUP(B199,教师基础数据!$B$2:$G643,4,FALSE)</f>
        <v>专职</v>
      </c>
      <c r="E199" s="33" t="str">
        <f>VLOOKUP(B199,教师基础数据!$B$2:$G4676,5,FALSE)</f>
        <v>大学生思想政治理论课教研室</v>
      </c>
      <c r="F199" s="31">
        <f t="shared" si="8"/>
        <v>7</v>
      </c>
      <c r="G199" s="34" t="e">
        <f>(IF(COUNTIF(星期四78节!#REF!,B199)&gt;=2,1,COUNTIF(星期四78节!#REF!,B199))+IF(COUNTIF(星期四78节!#REF!,B199)&gt;=2,1,COUNTIF(星期四78节!#REF!,B199))+IF(COUNTIF(星期四78节!#REF!,B199)&gt;=2,1,COUNTIF(星期四78节!#REF!,B199))+IF(COUNTIF(星期四78节!#REF!,B199)&gt;=2,1,COUNTIF(星期四78节!#REF!,B199)))*2</f>
        <v>#REF!</v>
      </c>
      <c r="H199" s="34" t="e">
        <f>(IF(COUNTIF(星期四78节!#REF!,B199)&gt;=2,1,COUNTIF(星期四78节!#REF!,B199))+IF(COUNTIF(星期四78节!#REF!,B199)&gt;=2,1,COUNTIF(星期四78节!#REF!,B199))+IF(COUNTIF(星期四78节!#REF!,B199)&gt;=2,1,COUNTIF(星期四78节!#REF!,B199))+IF(COUNTIF(星期四78节!#REF!,B199)&gt;=2,1,COUNTIF(星期四78节!#REF!,B199)))*2</f>
        <v>#REF!</v>
      </c>
      <c r="I199" s="34" t="e">
        <f>(IF(COUNTIF(星期四78节!#REF!,B199)&gt;=2,1,COUNTIF(星期四78节!#REF!,B199))+IF(COUNTIF(星期四78节!#REF!,B199)&gt;=2,1,COUNTIF(星期四78节!#REF!,B199))+IF(COUNTIF(星期四78节!#REF!,B199)&gt;=2,1,COUNTIF(星期四78节!#REF!,B199))+IF(COUNTIF(星期四78节!#REF!,B199)&gt;=2,1,COUNTIF(星期四78节!#REF!,B199)))*2</f>
        <v>#REF!</v>
      </c>
      <c r="J199" s="34" t="e">
        <f>(IF(COUNTIF(星期四78节!#REF!,B199)&gt;=2,1,COUNTIF(星期四78节!#REF!,B199))+IF(COUNTIF(星期四78节!#REF!,B199)&gt;=2,1,COUNTIF(星期四78节!#REF!,B199))+IF(COUNTIF(星期四78节!#REF!,B199)&gt;=2,1,COUNTIF(星期四78节!#REF!,B199))+IF(COUNTIF(星期四78节!#REF!,B199)&gt;=2,1,COUNTIF(星期四78节!#REF!,B199)))*2</f>
        <v>#REF!</v>
      </c>
      <c r="K199" s="34" t="e">
        <f>(IF(COUNTIF(星期四78节!#REF!,B199)&gt;=2,1,COUNTIF(星期四78节!#REF!,B199))+IF(COUNTIF(星期四78节!#REF!,B199)&gt;=2,1,COUNTIF(星期四78节!#REF!,B199)))*2+(IF(COUNTIF(星期四78节!#REF!,B199)&gt;=2,1,COUNTIF(星期四78节!#REF!,B199))+IF(COUNTIF(星期四78节!#REF!,B199)&gt;=2,1,COUNTIF(星期四78节!#REF!,B199)))*2</f>
        <v>#REF!</v>
      </c>
      <c r="L199" s="34" t="e">
        <f>(IF(COUNTIF(星期四78节!#REF!,B199)&gt;=2,1,COUNTIF(星期四78节!#REF!,B199))+IF(COUNTIF(星期四78节!#REF!,B199)&gt;=2,1,COUNTIF(星期四78节!#REF!,B199))+IF(COUNTIF(星期四78节!#REF!,B199)&gt;=2,1,COUNTIF(星期四78节!#REF!,B199))+IF(COUNTIF(星期四78节!#REF!,B199)&gt;=2,1,COUNTIF(星期四78节!#REF!,B199)))*2</f>
        <v>#REF!</v>
      </c>
      <c r="M199" s="34" t="e">
        <f>(IF(COUNTIF(星期四78节!#REF!,B199)&gt;=2,1,COUNTIF(星期四78节!#REF!,B199))+IF(COUNTIF(星期四78节!#REF!,B199)&gt;=2,1,COUNTIF(星期四78节!#REF!,B199))+IF(COUNTIF(星期四78节!#REF!,B199)&gt;=2,1,COUNTIF(星期四78节!#REF!,B199))+IF(COUNTIF(星期四78节!#REF!,B199)&gt;=2,1,COUNTIF(星期四78节!#REF!,B199)))*2</f>
        <v>#REF!</v>
      </c>
      <c r="N199" s="34" t="e">
        <f t="shared" si="7"/>
        <v>#REF!</v>
      </c>
    </row>
    <row r="200" ht="20.1" customHeight="1" spans="1:14">
      <c r="A200" s="31">
        <v>227</v>
      </c>
      <c r="B200" s="35" t="s">
        <v>967</v>
      </c>
      <c r="C200" s="33" t="str">
        <f>VLOOKUP(B200,教师基础数据!$B$2:$G4463,3,FALSE)</f>
        <v>思政部</v>
      </c>
      <c r="D200" s="33" t="str">
        <f>VLOOKUP(B200,教师基础数据!$B$2:$G651,4,FALSE)</f>
        <v>专职</v>
      </c>
      <c r="E200" s="33" t="str">
        <f>VLOOKUP(B200,教师基础数据!$B$2:$G4684,5,FALSE)</f>
        <v>大学生思想政治理论课教研室</v>
      </c>
      <c r="F200" s="31">
        <f t="shared" si="8"/>
        <v>7</v>
      </c>
      <c r="G200" s="34" t="e">
        <f>(IF(COUNTIF(星期四78节!#REF!,B200)&gt;=2,1,COUNTIF(星期四78节!#REF!,B200))+IF(COUNTIF(星期四78节!#REF!,B200)&gt;=2,1,COUNTIF(星期四78节!#REF!,B200))+IF(COUNTIF(星期四78节!#REF!,B200)&gt;=2,1,COUNTIF(星期四78节!#REF!,B200))+IF(COUNTIF(星期四78节!#REF!,B200)&gt;=2,1,COUNTIF(星期四78节!#REF!,B200)))*2</f>
        <v>#REF!</v>
      </c>
      <c r="H200" s="34" t="e">
        <f>(IF(COUNTIF(星期四78节!#REF!,B200)&gt;=2,1,COUNTIF(星期四78节!#REF!,B200))+IF(COUNTIF(星期四78节!#REF!,B200)&gt;=2,1,COUNTIF(星期四78节!#REF!,B200))+IF(COUNTIF(星期四78节!#REF!,B200)&gt;=2,1,COUNTIF(星期四78节!#REF!,B200))+IF(COUNTIF(星期四78节!#REF!,B200)&gt;=2,1,COUNTIF(星期四78节!#REF!,B200)))*2</f>
        <v>#REF!</v>
      </c>
      <c r="I200" s="34" t="e">
        <f>(IF(COUNTIF(星期四78节!#REF!,B200)&gt;=2,1,COUNTIF(星期四78节!#REF!,B200))+IF(COUNTIF(星期四78节!#REF!,B200)&gt;=2,1,COUNTIF(星期四78节!#REF!,B200))+IF(COUNTIF(星期四78节!#REF!,B200)&gt;=2,1,COUNTIF(星期四78节!#REF!,B200))+IF(COUNTIF(星期四78节!#REF!,B200)&gt;=2,1,COUNTIF(星期四78节!#REF!,B200)))*2</f>
        <v>#REF!</v>
      </c>
      <c r="J200" s="34" t="e">
        <f>(IF(COUNTIF(星期四78节!#REF!,B200)&gt;=2,1,COUNTIF(星期四78节!#REF!,B200))+IF(COUNTIF(星期四78节!#REF!,B200)&gt;=2,1,COUNTIF(星期四78节!#REF!,B200))+IF(COUNTIF(星期四78节!#REF!,B200)&gt;=2,1,COUNTIF(星期四78节!#REF!,B200))+IF(COUNTIF(星期四78节!#REF!,B200)&gt;=2,1,COUNTIF(星期四78节!#REF!,B200)))*2</f>
        <v>#REF!</v>
      </c>
      <c r="K200" s="34" t="e">
        <f>(IF(COUNTIF(星期四78节!#REF!,B200)&gt;=2,1,COUNTIF(星期四78节!#REF!,B200))+IF(COUNTIF(星期四78节!#REF!,B200)&gt;=2,1,COUNTIF(星期四78节!#REF!,B200)))*2+(IF(COUNTIF(星期四78节!#REF!,B200)&gt;=2,1,COUNTIF(星期四78节!#REF!,B200))+IF(COUNTIF(星期四78节!#REF!,B200)&gt;=2,1,COUNTIF(星期四78节!#REF!,B200)))*2</f>
        <v>#REF!</v>
      </c>
      <c r="L200" s="34" t="e">
        <f>(IF(COUNTIF(星期四78节!#REF!,B200)&gt;=2,1,COUNTIF(星期四78节!#REF!,B200))+IF(COUNTIF(星期四78节!#REF!,B200)&gt;=2,1,COUNTIF(星期四78节!#REF!,B200))+IF(COUNTIF(星期四78节!#REF!,B200)&gt;=2,1,COUNTIF(星期四78节!#REF!,B200))+IF(COUNTIF(星期四78节!#REF!,B200)&gt;=2,1,COUNTIF(星期四78节!#REF!,B200)))*2</f>
        <v>#REF!</v>
      </c>
      <c r="M200" s="34" t="e">
        <f>(IF(COUNTIF(星期四78节!#REF!,B200)&gt;=2,1,COUNTIF(星期四78节!#REF!,B200))+IF(COUNTIF(星期四78节!#REF!,B200)&gt;=2,1,COUNTIF(星期四78节!#REF!,B200))+IF(COUNTIF(星期四78节!#REF!,B200)&gt;=2,1,COUNTIF(星期四78节!#REF!,B200))+IF(COUNTIF(星期四78节!#REF!,B200)&gt;=2,1,COUNTIF(星期四78节!#REF!,B200)))*2</f>
        <v>#REF!</v>
      </c>
      <c r="N200" s="34" t="e">
        <f t="shared" si="7"/>
        <v>#REF!</v>
      </c>
    </row>
    <row r="201" ht="20.1" customHeight="1" spans="1:14">
      <c r="A201" s="31">
        <v>228</v>
      </c>
      <c r="B201" s="35" t="s">
        <v>968</v>
      </c>
      <c r="C201" s="33" t="str">
        <f>VLOOKUP(B201,教师基础数据!$B$2:$G4753,3,FALSE)</f>
        <v>思政部</v>
      </c>
      <c r="D201" s="33" t="str">
        <f>VLOOKUP(B201,教师基础数据!$B$2:$G559,4,FALSE)</f>
        <v>兼职</v>
      </c>
      <c r="E201" s="33" t="str">
        <f>VLOOKUP(B201,教师基础数据!$B$2:$G4592,5,FALSE)</f>
        <v>大学生思想政治理论课教研室</v>
      </c>
      <c r="F201" s="31">
        <f t="shared" si="8"/>
        <v>7</v>
      </c>
      <c r="G201" s="34" t="e">
        <f>(IF(COUNTIF(星期四78节!#REF!,B201)&gt;=2,1,COUNTIF(星期四78节!#REF!,B201))+IF(COUNTIF(星期四78节!#REF!,B201)&gt;=2,1,COUNTIF(星期四78节!#REF!,B201))+IF(COUNTIF(星期四78节!#REF!,B201)&gt;=2,1,COUNTIF(星期四78节!#REF!,B201))+IF(COUNTIF(星期四78节!#REF!,B201)&gt;=2,1,COUNTIF(星期四78节!#REF!,B201)))*2</f>
        <v>#REF!</v>
      </c>
      <c r="H201" s="34" t="e">
        <f>(IF(COUNTIF(星期四78节!#REF!,B201)&gt;=2,1,COUNTIF(星期四78节!#REF!,B201))+IF(COUNTIF(星期四78节!#REF!,B201)&gt;=2,1,COUNTIF(星期四78节!#REF!,B201))+IF(COUNTIF(星期四78节!#REF!,B201)&gt;=2,1,COUNTIF(星期四78节!#REF!,B201))+IF(COUNTIF(星期四78节!#REF!,B201)&gt;=2,1,COUNTIF(星期四78节!#REF!,B201)))*2</f>
        <v>#REF!</v>
      </c>
      <c r="I201" s="34" t="e">
        <f>(IF(COUNTIF(星期四78节!#REF!,B201)&gt;=2,1,COUNTIF(星期四78节!#REF!,B201))+IF(COUNTIF(星期四78节!#REF!,B201)&gt;=2,1,COUNTIF(星期四78节!#REF!,B201))+IF(COUNTIF(星期四78节!#REF!,B201)&gt;=2,1,COUNTIF(星期四78节!#REF!,B201))+IF(COUNTIF(星期四78节!#REF!,B201)&gt;=2,1,COUNTIF(星期四78节!#REF!,B201)))*2</f>
        <v>#REF!</v>
      </c>
      <c r="J201" s="34" t="e">
        <f>(IF(COUNTIF(星期四78节!#REF!,B201)&gt;=2,1,COUNTIF(星期四78节!#REF!,B201))+IF(COUNTIF(星期四78节!#REF!,B201)&gt;=2,1,COUNTIF(星期四78节!#REF!,B201))+IF(COUNTIF(星期四78节!#REF!,B201)&gt;=2,1,COUNTIF(星期四78节!#REF!,B201))+IF(COUNTIF(星期四78节!#REF!,B201)&gt;=2,1,COUNTIF(星期四78节!#REF!,B201)))*2</f>
        <v>#REF!</v>
      </c>
      <c r="K201" s="34" t="e">
        <f>(IF(COUNTIF(星期四78节!#REF!,B201)&gt;=2,1,COUNTIF(星期四78节!#REF!,B201))+IF(COUNTIF(星期四78节!#REF!,B201)&gt;=2,1,COUNTIF(星期四78节!#REF!,B201)))*2+(IF(COUNTIF(星期四78节!#REF!,B201)&gt;=2,1,COUNTIF(星期四78节!#REF!,B201))+IF(COUNTIF(星期四78节!#REF!,B201)&gt;=2,1,COUNTIF(星期四78节!#REF!,B201)))*2</f>
        <v>#REF!</v>
      </c>
      <c r="L201" s="34" t="e">
        <f>(IF(COUNTIF(星期四78节!#REF!,B201)&gt;=2,1,COUNTIF(星期四78节!#REF!,B201))+IF(COUNTIF(星期四78节!#REF!,B201)&gt;=2,1,COUNTIF(星期四78节!#REF!,B201))+IF(COUNTIF(星期四78节!#REF!,B201)&gt;=2,1,COUNTIF(星期四78节!#REF!,B201))+IF(COUNTIF(星期四78节!#REF!,B201)&gt;=2,1,COUNTIF(星期四78节!#REF!,B201)))*2</f>
        <v>#REF!</v>
      </c>
      <c r="M201" s="34" t="e">
        <f>(IF(COUNTIF(星期四78节!#REF!,B201)&gt;=2,1,COUNTIF(星期四78节!#REF!,B201))+IF(COUNTIF(星期四78节!#REF!,B201)&gt;=2,1,COUNTIF(星期四78节!#REF!,B201))+IF(COUNTIF(星期四78节!#REF!,B201)&gt;=2,1,COUNTIF(星期四78节!#REF!,B201))+IF(COUNTIF(星期四78节!#REF!,B201)&gt;=2,1,COUNTIF(星期四78节!#REF!,B201)))*2</f>
        <v>#REF!</v>
      </c>
      <c r="N201" s="34" t="e">
        <f t="shared" si="7"/>
        <v>#REF!</v>
      </c>
    </row>
    <row r="202" ht="20.1" customHeight="1" spans="1:14">
      <c r="A202" s="31">
        <v>229</v>
      </c>
      <c r="B202" s="32" t="s">
        <v>969</v>
      </c>
      <c r="C202" s="33" t="str">
        <f>VLOOKUP(B202,教师基础数据!$B$2:$G4676,3,FALSE)</f>
        <v>思政部</v>
      </c>
      <c r="D202" s="33" t="str">
        <f>VLOOKUP(B202,教师基础数据!$B$2:$G635,4,FALSE)</f>
        <v>兼职</v>
      </c>
      <c r="E202" s="33" t="str">
        <f>VLOOKUP(B202,教师基础数据!$B$2:$G4668,5,FALSE)</f>
        <v>大学生思想政治理论课教研室</v>
      </c>
      <c r="F202" s="31">
        <f t="shared" si="8"/>
        <v>7</v>
      </c>
      <c r="G202" s="34" t="e">
        <f>(IF(COUNTIF(星期四78节!#REF!,B202)&gt;=2,1,COUNTIF(星期四78节!#REF!,B202))+IF(COUNTIF(星期四78节!#REF!,B202)&gt;=2,1,COUNTIF(星期四78节!#REF!,B202))+IF(COUNTIF(星期四78节!#REF!,B202)&gt;=2,1,COUNTIF(星期四78节!#REF!,B202))+IF(COUNTIF(星期四78节!#REF!,B202)&gt;=2,1,COUNTIF(星期四78节!#REF!,B202)))*2</f>
        <v>#REF!</v>
      </c>
      <c r="H202" s="34" t="e">
        <f>(IF(COUNTIF(星期四78节!#REF!,B202)&gt;=2,1,COUNTIF(星期四78节!#REF!,B202))+IF(COUNTIF(星期四78节!#REF!,B202)&gt;=2,1,COUNTIF(星期四78节!#REF!,B202))+IF(COUNTIF(星期四78节!#REF!,B202)&gt;=2,1,COUNTIF(星期四78节!#REF!,B202))+IF(COUNTIF(星期四78节!#REF!,B202)&gt;=2,1,COUNTIF(星期四78节!#REF!,B202)))*2</f>
        <v>#REF!</v>
      </c>
      <c r="I202" s="34" t="e">
        <f>(IF(COUNTIF(星期四78节!#REF!,B202)&gt;=2,1,COUNTIF(星期四78节!#REF!,B202))+IF(COUNTIF(星期四78节!#REF!,B202)&gt;=2,1,COUNTIF(星期四78节!#REF!,B202))+IF(COUNTIF(星期四78节!#REF!,B202)&gt;=2,1,COUNTIF(星期四78节!#REF!,B202))+IF(COUNTIF(星期四78节!#REF!,B202)&gt;=2,1,COUNTIF(星期四78节!#REF!,B202)))*2</f>
        <v>#REF!</v>
      </c>
      <c r="J202" s="34" t="e">
        <f>(IF(COUNTIF(星期四78节!#REF!,B202)&gt;=2,1,COUNTIF(星期四78节!#REF!,B202))+IF(COUNTIF(星期四78节!#REF!,B202)&gt;=2,1,COUNTIF(星期四78节!#REF!,B202))+IF(COUNTIF(星期四78节!#REF!,B202)&gt;=2,1,COUNTIF(星期四78节!#REF!,B202))+IF(COUNTIF(星期四78节!#REF!,B202)&gt;=2,1,COUNTIF(星期四78节!#REF!,B202)))*2</f>
        <v>#REF!</v>
      </c>
      <c r="K202" s="34" t="e">
        <f>(IF(COUNTIF(星期四78节!#REF!,B202)&gt;=2,1,COUNTIF(星期四78节!#REF!,B202))+IF(COUNTIF(星期四78节!#REF!,B202)&gt;=2,1,COUNTIF(星期四78节!#REF!,B202)))*2+(IF(COUNTIF(星期四78节!#REF!,B202)&gt;=2,1,COUNTIF(星期四78节!#REF!,B202))+IF(COUNTIF(星期四78节!#REF!,B202)&gt;=2,1,COUNTIF(星期四78节!#REF!,B202)))*2</f>
        <v>#REF!</v>
      </c>
      <c r="L202" s="34" t="e">
        <f>(IF(COUNTIF(星期四78节!#REF!,B202)&gt;=2,1,COUNTIF(星期四78节!#REF!,B202))+IF(COUNTIF(星期四78节!#REF!,B202)&gt;=2,1,COUNTIF(星期四78节!#REF!,B202))+IF(COUNTIF(星期四78节!#REF!,B202)&gt;=2,1,COUNTIF(星期四78节!#REF!,B202))+IF(COUNTIF(星期四78节!#REF!,B202)&gt;=2,1,COUNTIF(星期四78节!#REF!,B202)))*2</f>
        <v>#REF!</v>
      </c>
      <c r="M202" s="34" t="e">
        <f>(IF(COUNTIF(星期四78节!#REF!,B202)&gt;=2,1,COUNTIF(星期四78节!#REF!,B202))+IF(COUNTIF(星期四78节!#REF!,B202)&gt;=2,1,COUNTIF(星期四78节!#REF!,B202))+IF(COUNTIF(星期四78节!#REF!,B202)&gt;=2,1,COUNTIF(星期四78节!#REF!,B202))+IF(COUNTIF(星期四78节!#REF!,B202)&gt;=2,1,COUNTIF(星期四78节!#REF!,B202)))*2</f>
        <v>#REF!</v>
      </c>
      <c r="N202" s="34" t="e">
        <f t="shared" si="7"/>
        <v>#REF!</v>
      </c>
    </row>
    <row r="203" ht="20.1" customHeight="1" spans="1:14">
      <c r="A203" s="31">
        <v>231</v>
      </c>
      <c r="B203" s="35" t="s">
        <v>970</v>
      </c>
      <c r="C203" s="33" t="str">
        <f>VLOOKUP(B203,教师基础数据!$B$2:$G4470,3,FALSE)</f>
        <v>思政部</v>
      </c>
      <c r="D203" s="33" t="str">
        <f>VLOOKUP(B203,教师基础数据!$B$2:$G435,4,FALSE)</f>
        <v>专职</v>
      </c>
      <c r="E203" s="33" t="str">
        <f>VLOOKUP(B203,教师基础数据!$B$2:$G4470,5,FALSE)</f>
        <v>大学生思想政治理论课教研室</v>
      </c>
      <c r="F203" s="31">
        <f t="shared" si="8"/>
        <v>7</v>
      </c>
      <c r="G203" s="34" t="e">
        <f>(IF(COUNTIF(星期四78节!#REF!,B203)&gt;=2,1,COUNTIF(星期四78节!#REF!,B203))+IF(COUNTIF(星期四78节!#REF!,B203)&gt;=2,1,COUNTIF(星期四78节!#REF!,B203))+IF(COUNTIF(星期四78节!#REF!,B203)&gt;=2,1,COUNTIF(星期四78节!#REF!,B203))+IF(COUNTIF(星期四78节!#REF!,B203)&gt;=2,1,COUNTIF(星期四78节!#REF!,B203)))*2</f>
        <v>#REF!</v>
      </c>
      <c r="H203" s="34" t="e">
        <f>(IF(COUNTIF(星期四78节!#REF!,B203)&gt;=2,1,COUNTIF(星期四78节!#REF!,B203))+IF(COUNTIF(星期四78节!#REF!,B203)&gt;=2,1,COUNTIF(星期四78节!#REF!,B203))+IF(COUNTIF(星期四78节!#REF!,B203)&gt;=2,1,COUNTIF(星期四78节!#REF!,B203))+IF(COUNTIF(星期四78节!#REF!,B203)&gt;=2,1,COUNTIF(星期四78节!#REF!,B203)))*2</f>
        <v>#REF!</v>
      </c>
      <c r="I203" s="34" t="e">
        <f>(IF(COUNTIF(星期四78节!#REF!,B203)&gt;=2,1,COUNTIF(星期四78节!#REF!,B203))+IF(COUNTIF(星期四78节!#REF!,B203)&gt;=2,1,COUNTIF(星期四78节!#REF!,B203))+IF(COUNTIF(星期四78节!#REF!,B203)&gt;=2,1,COUNTIF(星期四78节!#REF!,B203))+IF(COUNTIF(星期四78节!#REF!,B203)&gt;=2,1,COUNTIF(星期四78节!#REF!,B203)))*2</f>
        <v>#REF!</v>
      </c>
      <c r="J203" s="34" t="e">
        <f>(IF(COUNTIF(星期四78节!#REF!,B203)&gt;=2,1,COUNTIF(星期四78节!#REF!,B203))+IF(COUNTIF(星期四78节!#REF!,B203)&gt;=2,1,COUNTIF(星期四78节!#REF!,B203))+IF(COUNTIF(星期四78节!#REF!,B203)&gt;=2,1,COUNTIF(星期四78节!#REF!,B203))+IF(COUNTIF(星期四78节!#REF!,B203)&gt;=2,1,COUNTIF(星期四78节!#REF!,B203)))*2</f>
        <v>#REF!</v>
      </c>
      <c r="K203" s="34" t="e">
        <f>(IF(COUNTIF(星期四78节!#REF!,B203)&gt;=2,1,COUNTIF(星期四78节!#REF!,B203))+IF(COUNTIF(星期四78节!#REF!,B203)&gt;=2,1,COUNTIF(星期四78节!#REF!,B203)))*2+(IF(COUNTIF(星期四78节!#REF!,B203)&gt;=2,1,COUNTIF(星期四78节!#REF!,B203))+IF(COUNTIF(星期四78节!#REF!,B203)&gt;=2,1,COUNTIF(星期四78节!#REF!,B203)))*2</f>
        <v>#REF!</v>
      </c>
      <c r="L203" s="34" t="e">
        <f>(IF(COUNTIF(星期四78节!#REF!,B203)&gt;=2,1,COUNTIF(星期四78节!#REF!,B203))+IF(COUNTIF(星期四78节!#REF!,B203)&gt;=2,1,COUNTIF(星期四78节!#REF!,B203))+IF(COUNTIF(星期四78节!#REF!,B203)&gt;=2,1,COUNTIF(星期四78节!#REF!,B203))+IF(COUNTIF(星期四78节!#REF!,B203)&gt;=2,1,COUNTIF(星期四78节!#REF!,B203)))*2</f>
        <v>#REF!</v>
      </c>
      <c r="M203" s="34" t="e">
        <f>(IF(COUNTIF(星期四78节!#REF!,B203)&gt;=2,1,COUNTIF(星期四78节!#REF!,B203))+IF(COUNTIF(星期四78节!#REF!,B203)&gt;=2,1,COUNTIF(星期四78节!#REF!,B203))+IF(COUNTIF(星期四78节!#REF!,B203)&gt;=2,1,COUNTIF(星期四78节!#REF!,B203))+IF(COUNTIF(星期四78节!#REF!,B203)&gt;=2,1,COUNTIF(星期四78节!#REF!,B203)))*2</f>
        <v>#REF!</v>
      </c>
      <c r="N203" s="34" t="e">
        <f t="shared" si="7"/>
        <v>#REF!</v>
      </c>
    </row>
    <row r="204" ht="20.1" customHeight="1" spans="1:14">
      <c r="A204" s="31">
        <v>232</v>
      </c>
      <c r="B204" s="32" t="s">
        <v>971</v>
      </c>
      <c r="C204" s="33" t="str">
        <f>VLOOKUP(B204,教师基础数据!$B$2:$G4756,3,FALSE)</f>
        <v>思政部</v>
      </c>
      <c r="D204" s="33" t="str">
        <f>VLOOKUP(B204,教师基础数据!$B$2:$G528,4,FALSE)</f>
        <v>专职</v>
      </c>
      <c r="E204" s="33" t="str">
        <f>VLOOKUP(B204,教师基础数据!$B$2:$G4561,5,FALSE)</f>
        <v>大学生思想政治理论课教研室</v>
      </c>
      <c r="F204" s="31">
        <f t="shared" si="8"/>
        <v>7</v>
      </c>
      <c r="G204" s="34" t="e">
        <f>(IF(COUNTIF(星期四78节!#REF!,B204)&gt;=2,1,COUNTIF(星期四78节!#REF!,B204))+IF(COUNTIF(星期四78节!#REF!,B204)&gt;=2,1,COUNTIF(星期四78节!#REF!,B204))+IF(COUNTIF(星期四78节!#REF!,B204)&gt;=2,1,COUNTIF(星期四78节!#REF!,B204))+IF(COUNTIF(星期四78节!#REF!,B204)&gt;=2,1,COUNTIF(星期四78节!#REF!,B204)))*2</f>
        <v>#REF!</v>
      </c>
      <c r="H204" s="34" t="e">
        <f>(IF(COUNTIF(星期四78节!#REF!,B204)&gt;=2,1,COUNTIF(星期四78节!#REF!,B204))+IF(COUNTIF(星期四78节!#REF!,B204)&gt;=2,1,COUNTIF(星期四78节!#REF!,B204))+IF(COUNTIF(星期四78节!#REF!,B204)&gt;=2,1,COUNTIF(星期四78节!#REF!,B204))+IF(COUNTIF(星期四78节!#REF!,B204)&gt;=2,1,COUNTIF(星期四78节!#REF!,B204)))*2</f>
        <v>#REF!</v>
      </c>
      <c r="I204" s="34" t="e">
        <f>(IF(COUNTIF(星期四78节!#REF!,B204)&gt;=2,1,COUNTIF(星期四78节!#REF!,B204))+IF(COUNTIF(星期四78节!#REF!,B204)&gt;=2,1,COUNTIF(星期四78节!#REF!,B204))+IF(COUNTIF(星期四78节!#REF!,B204)&gt;=2,1,COUNTIF(星期四78节!#REF!,B204))+IF(COUNTIF(星期四78节!#REF!,B204)&gt;=2,1,COUNTIF(星期四78节!#REF!,B204)))*2</f>
        <v>#REF!</v>
      </c>
      <c r="J204" s="34" t="e">
        <f>(IF(COUNTIF(星期四78节!#REF!,B204)&gt;=2,1,COUNTIF(星期四78节!#REF!,B204))+IF(COUNTIF(星期四78节!#REF!,B204)&gt;=2,1,COUNTIF(星期四78节!#REF!,B204))+IF(COUNTIF(星期四78节!#REF!,B204)&gt;=2,1,COUNTIF(星期四78节!#REF!,B204))+IF(COUNTIF(星期四78节!#REF!,B204)&gt;=2,1,COUNTIF(星期四78节!#REF!,B204)))*2</f>
        <v>#REF!</v>
      </c>
      <c r="K204" s="34" t="e">
        <f>(IF(COUNTIF(星期四78节!#REF!,B204)&gt;=2,1,COUNTIF(星期四78节!#REF!,B204))+IF(COUNTIF(星期四78节!#REF!,B204)&gt;=2,1,COUNTIF(星期四78节!#REF!,B204)))*2+(IF(COUNTIF(星期四78节!#REF!,B204)&gt;=2,1,COUNTIF(星期四78节!#REF!,B204))+IF(COUNTIF(星期四78节!#REF!,B204)&gt;=2,1,COUNTIF(星期四78节!#REF!,B204)))*2</f>
        <v>#REF!</v>
      </c>
      <c r="L204" s="34" t="e">
        <f>(IF(COUNTIF(星期四78节!#REF!,B204)&gt;=2,1,COUNTIF(星期四78节!#REF!,B204))+IF(COUNTIF(星期四78节!#REF!,B204)&gt;=2,1,COUNTIF(星期四78节!#REF!,B204))+IF(COUNTIF(星期四78节!#REF!,B204)&gt;=2,1,COUNTIF(星期四78节!#REF!,B204))+IF(COUNTIF(星期四78节!#REF!,B204)&gt;=2,1,COUNTIF(星期四78节!#REF!,B204)))*2</f>
        <v>#REF!</v>
      </c>
      <c r="M204" s="34" t="e">
        <f>(IF(COUNTIF(星期四78节!#REF!,B204)&gt;=2,1,COUNTIF(星期四78节!#REF!,B204))+IF(COUNTIF(星期四78节!#REF!,B204)&gt;=2,1,COUNTIF(星期四78节!#REF!,B204))+IF(COUNTIF(星期四78节!#REF!,B204)&gt;=2,1,COUNTIF(星期四78节!#REF!,B204))+IF(COUNTIF(星期四78节!#REF!,B204)&gt;=2,1,COUNTIF(星期四78节!#REF!,B204)))*2</f>
        <v>#REF!</v>
      </c>
      <c r="N204" s="34" t="e">
        <f t="shared" si="7"/>
        <v>#REF!</v>
      </c>
    </row>
    <row r="205" ht="20.1" customHeight="1" spans="1:14">
      <c r="A205" s="31">
        <v>234</v>
      </c>
      <c r="B205" s="32" t="s">
        <v>972</v>
      </c>
      <c r="C205" s="33" t="str">
        <f>VLOOKUP(B205,教师基础数据!$B$2:$G4696,3,FALSE)</f>
        <v>思政部</v>
      </c>
      <c r="D205" s="33" t="str">
        <f>VLOOKUP(B205,教师基础数据!$B$2:$G624,4,FALSE)</f>
        <v>专职</v>
      </c>
      <c r="E205" s="33" t="str">
        <f>VLOOKUP(B205,教师基础数据!$B$2:$G4657,5,FALSE)</f>
        <v>大学生思想政治理论课教研室</v>
      </c>
      <c r="F205" s="31">
        <f t="shared" si="8"/>
        <v>7</v>
      </c>
      <c r="G205" s="34" t="e">
        <f>(IF(COUNTIF(星期四78节!#REF!,B205)&gt;=2,1,COUNTIF(星期四78节!#REF!,B205))+IF(COUNTIF(星期四78节!#REF!,B205)&gt;=2,1,COUNTIF(星期四78节!#REF!,B205))+IF(COUNTIF(星期四78节!#REF!,B205)&gt;=2,1,COUNTIF(星期四78节!#REF!,B205))+IF(COUNTIF(星期四78节!#REF!,B205)&gt;=2,1,COUNTIF(星期四78节!#REF!,B205)))*2</f>
        <v>#REF!</v>
      </c>
      <c r="H205" s="34" t="e">
        <f>(IF(COUNTIF(星期四78节!#REF!,B205)&gt;=2,1,COUNTIF(星期四78节!#REF!,B205))+IF(COUNTIF(星期四78节!#REF!,B205)&gt;=2,1,COUNTIF(星期四78节!#REF!,B205))+IF(COUNTIF(星期四78节!#REF!,B205)&gt;=2,1,COUNTIF(星期四78节!#REF!,B205))+IF(COUNTIF(星期四78节!#REF!,B205)&gt;=2,1,COUNTIF(星期四78节!#REF!,B205)))*2</f>
        <v>#REF!</v>
      </c>
      <c r="I205" s="34" t="e">
        <f>(IF(COUNTIF(星期四78节!#REF!,B205)&gt;=2,1,COUNTIF(星期四78节!#REF!,B205))+IF(COUNTIF(星期四78节!#REF!,B205)&gt;=2,1,COUNTIF(星期四78节!#REF!,B205))+IF(COUNTIF(星期四78节!#REF!,B205)&gt;=2,1,COUNTIF(星期四78节!#REF!,B205))+IF(COUNTIF(星期四78节!#REF!,B205)&gt;=2,1,COUNTIF(星期四78节!#REF!,B205)))*2</f>
        <v>#REF!</v>
      </c>
      <c r="J205" s="34" t="e">
        <f>(IF(COUNTIF(星期四78节!#REF!,B205)&gt;=2,1,COUNTIF(星期四78节!#REF!,B205))+IF(COUNTIF(星期四78节!#REF!,B205)&gt;=2,1,COUNTIF(星期四78节!#REF!,B205))+IF(COUNTIF(星期四78节!#REF!,B205)&gt;=2,1,COUNTIF(星期四78节!#REF!,B205))+IF(COUNTIF(星期四78节!#REF!,B205)&gt;=2,1,COUNTIF(星期四78节!#REF!,B205)))*2</f>
        <v>#REF!</v>
      </c>
      <c r="K205" s="34" t="e">
        <f>(IF(COUNTIF(星期四78节!#REF!,B205)&gt;=2,1,COUNTIF(星期四78节!#REF!,B205))+IF(COUNTIF(星期四78节!#REF!,B205)&gt;=2,1,COUNTIF(星期四78节!#REF!,B205)))*2+(IF(COUNTIF(星期四78节!#REF!,B205)&gt;=2,1,COUNTIF(星期四78节!#REF!,B205))+IF(COUNTIF(星期四78节!#REF!,B205)&gt;=2,1,COUNTIF(星期四78节!#REF!,B205)))*2</f>
        <v>#REF!</v>
      </c>
      <c r="L205" s="34" t="e">
        <f>(IF(COUNTIF(星期四78节!#REF!,B205)&gt;=2,1,COUNTIF(星期四78节!#REF!,B205))+IF(COUNTIF(星期四78节!#REF!,B205)&gt;=2,1,COUNTIF(星期四78节!#REF!,B205))+IF(COUNTIF(星期四78节!#REF!,B205)&gt;=2,1,COUNTIF(星期四78节!#REF!,B205))+IF(COUNTIF(星期四78节!#REF!,B205)&gt;=2,1,COUNTIF(星期四78节!#REF!,B205)))*2</f>
        <v>#REF!</v>
      </c>
      <c r="M205" s="34" t="e">
        <f>(IF(COUNTIF(星期四78节!#REF!,B205)&gt;=2,1,COUNTIF(星期四78节!#REF!,B205))+IF(COUNTIF(星期四78节!#REF!,B205)&gt;=2,1,COUNTIF(星期四78节!#REF!,B205))+IF(COUNTIF(星期四78节!#REF!,B205)&gt;=2,1,COUNTIF(星期四78节!#REF!,B205))+IF(COUNTIF(星期四78节!#REF!,B205)&gt;=2,1,COUNTIF(星期四78节!#REF!,B205)))*2</f>
        <v>#REF!</v>
      </c>
      <c r="N205" s="34" t="e">
        <f t="shared" si="7"/>
        <v>#REF!</v>
      </c>
    </row>
    <row r="206" ht="20.1" customHeight="1" spans="1:14">
      <c r="A206" s="31">
        <v>235</v>
      </c>
      <c r="B206" s="35" t="s">
        <v>973</v>
      </c>
      <c r="C206" s="33" t="str">
        <f>VLOOKUP(B206,教师基础数据!$B$2:$G4594,3,FALSE)</f>
        <v>思政部</v>
      </c>
      <c r="D206" s="33" t="str">
        <f>VLOOKUP(B206,教师基础数据!$B$2:$G626,4,FALSE)</f>
        <v>兼职</v>
      </c>
      <c r="E206" s="33" t="str">
        <f>VLOOKUP(B206,教师基础数据!$B$2:$G4659,5,FALSE)</f>
        <v>大学生心理健康与就业创业教研室</v>
      </c>
      <c r="F206" s="31">
        <f t="shared" si="8"/>
        <v>7</v>
      </c>
      <c r="G206" s="34" t="e">
        <f>(IF(COUNTIF(星期四78节!#REF!,B206)&gt;=2,1,COUNTIF(星期四78节!#REF!,B206))+IF(COUNTIF(星期四78节!#REF!,B206)&gt;=2,1,COUNTIF(星期四78节!#REF!,B206))+IF(COUNTIF(星期四78节!#REF!,B206)&gt;=2,1,COUNTIF(星期四78节!#REF!,B206))+IF(COUNTIF(星期四78节!#REF!,B206)&gt;=2,1,COUNTIF(星期四78节!#REF!,B206)))*2</f>
        <v>#REF!</v>
      </c>
      <c r="H206" s="34" t="e">
        <f>(IF(COUNTIF(星期四78节!#REF!,B206)&gt;=2,1,COUNTIF(星期四78节!#REF!,B206))+IF(COUNTIF(星期四78节!#REF!,B206)&gt;=2,1,COUNTIF(星期四78节!#REF!,B206))+IF(COUNTIF(星期四78节!#REF!,B206)&gt;=2,1,COUNTIF(星期四78节!#REF!,B206))+IF(COUNTIF(星期四78节!#REF!,B206)&gt;=2,1,COUNTIF(星期四78节!#REF!,B206)))*2</f>
        <v>#REF!</v>
      </c>
      <c r="I206" s="34" t="e">
        <f>(IF(COUNTIF(星期四78节!#REF!,B206)&gt;=2,1,COUNTIF(星期四78节!#REF!,B206))+IF(COUNTIF(星期四78节!#REF!,B206)&gt;=2,1,COUNTIF(星期四78节!#REF!,B206))+IF(COUNTIF(星期四78节!#REF!,B206)&gt;=2,1,COUNTIF(星期四78节!#REF!,B206))+IF(COUNTIF(星期四78节!#REF!,B206)&gt;=2,1,COUNTIF(星期四78节!#REF!,B206)))*2</f>
        <v>#REF!</v>
      </c>
      <c r="J206" s="34" t="e">
        <f>(IF(COUNTIF(星期四78节!#REF!,B206)&gt;=2,1,COUNTIF(星期四78节!#REF!,B206))+IF(COUNTIF(星期四78节!#REF!,B206)&gt;=2,1,COUNTIF(星期四78节!#REF!,B206))+IF(COUNTIF(星期四78节!#REF!,B206)&gt;=2,1,COUNTIF(星期四78节!#REF!,B206))+IF(COUNTIF(星期四78节!#REF!,B206)&gt;=2,1,COUNTIF(星期四78节!#REF!,B206)))*2</f>
        <v>#REF!</v>
      </c>
      <c r="K206" s="34" t="e">
        <f>(IF(COUNTIF(星期四78节!#REF!,B206)&gt;=2,1,COUNTIF(星期四78节!#REF!,B206))+IF(COUNTIF(星期四78节!#REF!,B206)&gt;=2,1,COUNTIF(星期四78节!#REF!,B206)))*2+(IF(COUNTIF(星期四78节!#REF!,B206)&gt;=2,1,COUNTIF(星期四78节!#REF!,B206))+IF(COUNTIF(星期四78节!#REF!,B206)&gt;=2,1,COUNTIF(星期四78节!#REF!,B206)))*2</f>
        <v>#REF!</v>
      </c>
      <c r="L206" s="34" t="e">
        <f>(IF(COUNTIF(星期四78节!#REF!,B206)&gt;=2,1,COUNTIF(星期四78节!#REF!,B206))+IF(COUNTIF(星期四78节!#REF!,B206)&gt;=2,1,COUNTIF(星期四78节!#REF!,B206))+IF(COUNTIF(星期四78节!#REF!,B206)&gt;=2,1,COUNTIF(星期四78节!#REF!,B206))+IF(COUNTIF(星期四78节!#REF!,B206)&gt;=2,1,COUNTIF(星期四78节!#REF!,B206)))*2</f>
        <v>#REF!</v>
      </c>
      <c r="M206" s="34" t="e">
        <f>(IF(COUNTIF(星期四78节!#REF!,B206)&gt;=2,1,COUNTIF(星期四78节!#REF!,B206))+IF(COUNTIF(星期四78节!#REF!,B206)&gt;=2,1,COUNTIF(星期四78节!#REF!,B206))+IF(COUNTIF(星期四78节!#REF!,B206)&gt;=2,1,COUNTIF(星期四78节!#REF!,B206))+IF(COUNTIF(星期四78节!#REF!,B206)&gt;=2,1,COUNTIF(星期四78节!#REF!,B206)))*2</f>
        <v>#REF!</v>
      </c>
      <c r="N206" s="34" t="e">
        <f t="shared" si="7"/>
        <v>#REF!</v>
      </c>
    </row>
    <row r="207" ht="20.1" customHeight="1" spans="1:14">
      <c r="A207" s="31">
        <v>236</v>
      </c>
      <c r="B207" s="35" t="s">
        <v>974</v>
      </c>
      <c r="C207" s="33" t="str">
        <f>VLOOKUP(B207,教师基础数据!$B$2:$G4769,3,FALSE)</f>
        <v>思政部</v>
      </c>
      <c r="D207" s="33" t="str">
        <f>VLOOKUP(B207,教师基础数据!$B$2:$G439,4,FALSE)</f>
        <v>兼职</v>
      </c>
      <c r="E207" s="33" t="str">
        <f>VLOOKUP(B207,教师基础数据!$B$2:$G4474,5,FALSE)</f>
        <v>大学生心理健康与就业创业教研室</v>
      </c>
      <c r="F207" s="31">
        <f t="shared" si="8"/>
        <v>7</v>
      </c>
      <c r="G207" s="34" t="e">
        <f>(IF(COUNTIF(星期四78节!#REF!,B207)&gt;=2,1,COUNTIF(星期四78节!#REF!,B207))+IF(COUNTIF(星期四78节!#REF!,B207)&gt;=2,1,COUNTIF(星期四78节!#REF!,B207))+IF(COUNTIF(星期四78节!#REF!,B207)&gt;=2,1,COUNTIF(星期四78节!#REF!,B207))+IF(COUNTIF(星期四78节!#REF!,B207)&gt;=2,1,COUNTIF(星期四78节!#REF!,B207)))*2</f>
        <v>#REF!</v>
      </c>
      <c r="H207" s="34" t="e">
        <f>(IF(COUNTIF(星期四78节!#REF!,B207)&gt;=2,1,COUNTIF(星期四78节!#REF!,B207))+IF(COUNTIF(星期四78节!#REF!,B207)&gt;=2,1,COUNTIF(星期四78节!#REF!,B207))+IF(COUNTIF(星期四78节!#REF!,B207)&gt;=2,1,COUNTIF(星期四78节!#REF!,B207))+IF(COUNTIF(星期四78节!#REF!,B207)&gt;=2,1,COUNTIF(星期四78节!#REF!,B207)))*2</f>
        <v>#REF!</v>
      </c>
      <c r="I207" s="34" t="e">
        <f>(IF(COUNTIF(星期四78节!#REF!,B207)&gt;=2,1,COUNTIF(星期四78节!#REF!,B207))+IF(COUNTIF(星期四78节!#REF!,B207)&gt;=2,1,COUNTIF(星期四78节!#REF!,B207))+IF(COUNTIF(星期四78节!#REF!,B207)&gt;=2,1,COUNTIF(星期四78节!#REF!,B207))+IF(COUNTIF(星期四78节!#REF!,B207)&gt;=2,1,COUNTIF(星期四78节!#REF!,B207)))*2</f>
        <v>#REF!</v>
      </c>
      <c r="J207" s="34" t="e">
        <f>(IF(COUNTIF(星期四78节!#REF!,B207)&gt;=2,1,COUNTIF(星期四78节!#REF!,B207))+IF(COUNTIF(星期四78节!#REF!,B207)&gt;=2,1,COUNTIF(星期四78节!#REF!,B207))+IF(COUNTIF(星期四78节!#REF!,B207)&gt;=2,1,COUNTIF(星期四78节!#REF!,B207))+IF(COUNTIF(星期四78节!#REF!,B207)&gt;=2,1,COUNTIF(星期四78节!#REF!,B207)))*2</f>
        <v>#REF!</v>
      </c>
      <c r="K207" s="34" t="e">
        <f>(IF(COUNTIF(星期四78节!#REF!,B207)&gt;=2,1,COUNTIF(星期四78节!#REF!,B207))+IF(COUNTIF(星期四78节!#REF!,B207)&gt;=2,1,COUNTIF(星期四78节!#REF!,B207)))*2+(IF(COUNTIF(星期四78节!#REF!,B207)&gt;=2,1,COUNTIF(星期四78节!#REF!,B207))+IF(COUNTIF(星期四78节!#REF!,B207)&gt;=2,1,COUNTIF(星期四78节!#REF!,B207)))*2</f>
        <v>#REF!</v>
      </c>
      <c r="L207" s="34" t="e">
        <f>(IF(COUNTIF(星期四78节!#REF!,B207)&gt;=2,1,COUNTIF(星期四78节!#REF!,B207))+IF(COUNTIF(星期四78节!#REF!,B207)&gt;=2,1,COUNTIF(星期四78节!#REF!,B207))+IF(COUNTIF(星期四78节!#REF!,B207)&gt;=2,1,COUNTIF(星期四78节!#REF!,B207))+IF(COUNTIF(星期四78节!#REF!,B207)&gt;=2,1,COUNTIF(星期四78节!#REF!,B207)))*2</f>
        <v>#REF!</v>
      </c>
      <c r="M207" s="34" t="e">
        <f>(IF(COUNTIF(星期四78节!#REF!,B207)&gt;=2,1,COUNTIF(星期四78节!#REF!,B207))+IF(COUNTIF(星期四78节!#REF!,B207)&gt;=2,1,COUNTIF(星期四78节!#REF!,B207))+IF(COUNTIF(星期四78节!#REF!,B207)&gt;=2,1,COUNTIF(星期四78节!#REF!,B207))+IF(COUNTIF(星期四78节!#REF!,B207)&gt;=2,1,COUNTIF(星期四78节!#REF!,B207)))*2</f>
        <v>#REF!</v>
      </c>
      <c r="N207" s="34" t="e">
        <f t="shared" si="7"/>
        <v>#REF!</v>
      </c>
    </row>
    <row r="208" ht="20.1" customHeight="1" spans="1:14">
      <c r="A208" s="31">
        <v>237</v>
      </c>
      <c r="B208" s="35" t="s">
        <v>975</v>
      </c>
      <c r="C208" s="33" t="str">
        <f>VLOOKUP(B208,教师基础数据!$B$2:$G4814,3,FALSE)</f>
        <v>思政部</v>
      </c>
      <c r="D208" s="33" t="str">
        <f>VLOOKUP(B208,教师基础数据!$B$2:$G567,4,FALSE)</f>
        <v>专职</v>
      </c>
      <c r="E208" s="33" t="str">
        <f>VLOOKUP(B208,教师基础数据!$B$2:$G4600,5,FALSE)</f>
        <v>大学生心理健康与就业创业教研室</v>
      </c>
      <c r="F208" s="31">
        <f t="shared" si="8"/>
        <v>7</v>
      </c>
      <c r="G208" s="34" t="e">
        <f>(IF(COUNTIF(星期四78节!#REF!,B208)&gt;=2,1,COUNTIF(星期四78节!#REF!,B208))+IF(COUNTIF(星期四78节!#REF!,B208)&gt;=2,1,COUNTIF(星期四78节!#REF!,B208))+IF(COUNTIF(星期四78节!#REF!,B208)&gt;=2,1,COUNTIF(星期四78节!#REF!,B208))+IF(COUNTIF(星期四78节!#REF!,B208)&gt;=2,1,COUNTIF(星期四78节!#REF!,B208)))*2</f>
        <v>#REF!</v>
      </c>
      <c r="H208" s="34" t="e">
        <f>(IF(COUNTIF(星期四78节!#REF!,B208)&gt;=2,1,COUNTIF(星期四78节!#REF!,B208))+IF(COUNTIF(星期四78节!#REF!,B208)&gt;=2,1,COUNTIF(星期四78节!#REF!,B208))+IF(COUNTIF(星期四78节!#REF!,B208)&gt;=2,1,COUNTIF(星期四78节!#REF!,B208))+IF(COUNTIF(星期四78节!#REF!,B208)&gt;=2,1,COUNTIF(星期四78节!#REF!,B208)))*2</f>
        <v>#REF!</v>
      </c>
      <c r="I208" s="34" t="e">
        <f>(IF(COUNTIF(星期四78节!#REF!,B208)&gt;=2,1,COUNTIF(星期四78节!#REF!,B208))+IF(COUNTIF(星期四78节!#REF!,B208)&gt;=2,1,COUNTIF(星期四78节!#REF!,B208))+IF(COUNTIF(星期四78节!#REF!,B208)&gt;=2,1,COUNTIF(星期四78节!#REF!,B208))+IF(COUNTIF(星期四78节!#REF!,B208)&gt;=2,1,COUNTIF(星期四78节!#REF!,B208)))*2</f>
        <v>#REF!</v>
      </c>
      <c r="J208" s="34" t="e">
        <f>(IF(COUNTIF(星期四78节!#REF!,B208)&gt;=2,1,COUNTIF(星期四78节!#REF!,B208))+IF(COUNTIF(星期四78节!#REF!,B208)&gt;=2,1,COUNTIF(星期四78节!#REF!,B208))+IF(COUNTIF(星期四78节!#REF!,B208)&gt;=2,1,COUNTIF(星期四78节!#REF!,B208))+IF(COUNTIF(星期四78节!#REF!,B208)&gt;=2,1,COUNTIF(星期四78节!#REF!,B208)))*2</f>
        <v>#REF!</v>
      </c>
      <c r="K208" s="34" t="e">
        <f>(IF(COUNTIF(星期四78节!#REF!,B208)&gt;=2,1,COUNTIF(星期四78节!#REF!,B208))+IF(COUNTIF(星期四78节!#REF!,B208)&gt;=2,1,COUNTIF(星期四78节!#REF!,B208)))*2+(IF(COUNTIF(星期四78节!#REF!,B208)&gt;=2,1,COUNTIF(星期四78节!#REF!,B208))+IF(COUNTIF(星期四78节!#REF!,B208)&gt;=2,1,COUNTIF(星期四78节!#REF!,B208)))*2</f>
        <v>#REF!</v>
      </c>
      <c r="L208" s="34" t="e">
        <f>(IF(COUNTIF(星期四78节!#REF!,B208)&gt;=2,1,COUNTIF(星期四78节!#REF!,B208))+IF(COUNTIF(星期四78节!#REF!,B208)&gt;=2,1,COUNTIF(星期四78节!#REF!,B208))+IF(COUNTIF(星期四78节!#REF!,B208)&gt;=2,1,COUNTIF(星期四78节!#REF!,B208))+IF(COUNTIF(星期四78节!#REF!,B208)&gt;=2,1,COUNTIF(星期四78节!#REF!,B208)))*2</f>
        <v>#REF!</v>
      </c>
      <c r="M208" s="34" t="e">
        <f>(IF(COUNTIF(星期四78节!#REF!,B208)&gt;=2,1,COUNTIF(星期四78节!#REF!,B208))+IF(COUNTIF(星期四78节!#REF!,B208)&gt;=2,1,COUNTIF(星期四78节!#REF!,B208))+IF(COUNTIF(星期四78节!#REF!,B208)&gt;=2,1,COUNTIF(星期四78节!#REF!,B208))+IF(COUNTIF(星期四78节!#REF!,B208)&gt;=2,1,COUNTIF(星期四78节!#REF!,B208)))*2</f>
        <v>#REF!</v>
      </c>
      <c r="N208" s="34" t="e">
        <f t="shared" si="7"/>
        <v>#REF!</v>
      </c>
    </row>
    <row r="209" ht="20.1" customHeight="1" spans="1:14">
      <c r="A209" s="31">
        <v>239</v>
      </c>
      <c r="B209" s="35" t="s">
        <v>976</v>
      </c>
      <c r="C209" s="33" t="str">
        <f>VLOOKUP(B209,教师基础数据!$B$2:$G4506,3,FALSE)</f>
        <v>思政部</v>
      </c>
      <c r="D209" s="33" t="str">
        <f>VLOOKUP(B209,教师基础数据!$B$2:$G574,4,FALSE)</f>
        <v>专职</v>
      </c>
      <c r="E209" s="33" t="str">
        <f>VLOOKUP(B209,教师基础数据!$B$2:$G4607,5,FALSE)</f>
        <v>大学生心理健康与就业创业教研室</v>
      </c>
      <c r="F209" s="31">
        <f t="shared" si="8"/>
        <v>7</v>
      </c>
      <c r="G209" s="34" t="e">
        <f>(IF(COUNTIF(星期四78节!#REF!,B209)&gt;=2,1,COUNTIF(星期四78节!#REF!,B209))+IF(COUNTIF(星期四78节!#REF!,B209)&gt;=2,1,COUNTIF(星期四78节!#REF!,B209))+IF(COUNTIF(星期四78节!#REF!,B209)&gt;=2,1,COUNTIF(星期四78节!#REF!,B209))+IF(COUNTIF(星期四78节!#REF!,B209)&gt;=2,1,COUNTIF(星期四78节!#REF!,B209)))*2</f>
        <v>#REF!</v>
      </c>
      <c r="H209" s="34" t="e">
        <f>(IF(COUNTIF(星期四78节!#REF!,B209)&gt;=2,1,COUNTIF(星期四78节!#REF!,B209))+IF(COUNTIF(星期四78节!#REF!,B209)&gt;=2,1,COUNTIF(星期四78节!#REF!,B209))+IF(COUNTIF(星期四78节!#REF!,B209)&gt;=2,1,COUNTIF(星期四78节!#REF!,B209))+IF(COUNTIF(星期四78节!#REF!,B209)&gt;=2,1,COUNTIF(星期四78节!#REF!,B209)))*2</f>
        <v>#REF!</v>
      </c>
      <c r="I209" s="34" t="e">
        <f>(IF(COUNTIF(星期四78节!#REF!,B209)&gt;=2,1,COUNTIF(星期四78节!#REF!,B209))+IF(COUNTIF(星期四78节!#REF!,B209)&gt;=2,1,COUNTIF(星期四78节!#REF!,B209))+IF(COUNTIF(星期四78节!#REF!,B209)&gt;=2,1,COUNTIF(星期四78节!#REF!,B209))+IF(COUNTIF(星期四78节!#REF!,B209)&gt;=2,1,COUNTIF(星期四78节!#REF!,B209)))*2</f>
        <v>#REF!</v>
      </c>
      <c r="J209" s="34" t="e">
        <f>(IF(COUNTIF(星期四78节!#REF!,B209)&gt;=2,1,COUNTIF(星期四78节!#REF!,B209))+IF(COUNTIF(星期四78节!#REF!,B209)&gt;=2,1,COUNTIF(星期四78节!#REF!,B209))+IF(COUNTIF(星期四78节!#REF!,B209)&gt;=2,1,COUNTIF(星期四78节!#REF!,B209))+IF(COUNTIF(星期四78节!#REF!,B209)&gt;=2,1,COUNTIF(星期四78节!#REF!,B209)))*2</f>
        <v>#REF!</v>
      </c>
      <c r="K209" s="34" t="e">
        <f>(IF(COUNTIF(星期四78节!#REF!,B209)&gt;=2,1,COUNTIF(星期四78节!#REF!,B209))+IF(COUNTIF(星期四78节!#REF!,B209)&gt;=2,1,COUNTIF(星期四78节!#REF!,B209)))*2+(IF(COUNTIF(星期四78节!#REF!,B209)&gt;=2,1,COUNTIF(星期四78节!#REF!,B209))+IF(COUNTIF(星期四78节!#REF!,B209)&gt;=2,1,COUNTIF(星期四78节!#REF!,B209)))*2</f>
        <v>#REF!</v>
      </c>
      <c r="L209" s="34" t="e">
        <f>(IF(COUNTIF(星期四78节!#REF!,B209)&gt;=2,1,COUNTIF(星期四78节!#REF!,B209))+IF(COUNTIF(星期四78节!#REF!,B209)&gt;=2,1,COUNTIF(星期四78节!#REF!,B209))+IF(COUNTIF(星期四78节!#REF!,B209)&gt;=2,1,COUNTIF(星期四78节!#REF!,B209))+IF(COUNTIF(星期四78节!#REF!,B209)&gt;=2,1,COUNTIF(星期四78节!#REF!,B209)))*2</f>
        <v>#REF!</v>
      </c>
      <c r="M209" s="34" t="e">
        <f>(IF(COUNTIF(星期四78节!#REF!,B209)&gt;=2,1,COUNTIF(星期四78节!#REF!,B209))+IF(COUNTIF(星期四78节!#REF!,B209)&gt;=2,1,COUNTIF(星期四78节!#REF!,B209))+IF(COUNTIF(星期四78节!#REF!,B209)&gt;=2,1,COUNTIF(星期四78节!#REF!,B209))+IF(COUNTIF(星期四78节!#REF!,B209)&gt;=2,1,COUNTIF(星期四78节!#REF!,B209)))*2</f>
        <v>#REF!</v>
      </c>
      <c r="N209" s="34" t="e">
        <f t="shared" ref="N209:N260" si="9">SUM(G209:M209)</f>
        <v>#REF!</v>
      </c>
    </row>
    <row r="210" ht="20.1" customHeight="1" spans="1:14">
      <c r="A210" s="31">
        <v>240</v>
      </c>
      <c r="B210" s="32" t="s">
        <v>977</v>
      </c>
      <c r="C210" s="33" t="str">
        <f>VLOOKUP(B210,教师基础数据!$B$2:$G4643,3,FALSE)</f>
        <v>信艺系</v>
      </c>
      <c r="D210" s="33" t="str">
        <f>VLOOKUP(B210,教师基础数据!$B$2:$G482,4,FALSE)</f>
        <v>兼职</v>
      </c>
      <c r="E210" s="33" t="str">
        <f>VLOOKUP(B210,教师基础数据!$B$2:$G4515,5,FALSE)</f>
        <v>计应教研室</v>
      </c>
      <c r="F210" s="31">
        <f t="shared" si="8"/>
        <v>7</v>
      </c>
      <c r="G210" s="34" t="e">
        <f>(IF(COUNTIF(星期四78节!#REF!,B210)&gt;=2,1,COUNTIF(星期四78节!#REF!,B210))+IF(COUNTIF(星期四78节!#REF!,B210)&gt;=2,1,COUNTIF(星期四78节!#REF!,B210))+IF(COUNTIF(星期四78节!#REF!,B210)&gt;=2,1,COUNTIF(星期四78节!#REF!,B210))+IF(COUNTIF(星期四78节!#REF!,B210)&gt;=2,1,COUNTIF(星期四78节!#REF!,B210)))*2</f>
        <v>#REF!</v>
      </c>
      <c r="H210" s="34" t="e">
        <f>(IF(COUNTIF(星期四78节!#REF!,B210)&gt;=2,1,COUNTIF(星期四78节!#REF!,B210))+IF(COUNTIF(星期四78节!#REF!,B210)&gt;=2,1,COUNTIF(星期四78节!#REF!,B210))+IF(COUNTIF(星期四78节!#REF!,B210)&gt;=2,1,COUNTIF(星期四78节!#REF!,B210))+IF(COUNTIF(星期四78节!#REF!,B210)&gt;=2,1,COUNTIF(星期四78节!#REF!,B210)))*2</f>
        <v>#REF!</v>
      </c>
      <c r="I210" s="34" t="e">
        <f>(IF(COUNTIF(星期四78节!#REF!,B210)&gt;=2,1,COUNTIF(星期四78节!#REF!,B210))+IF(COUNTIF(星期四78节!#REF!,B210)&gt;=2,1,COUNTIF(星期四78节!#REF!,B210))+IF(COUNTIF(星期四78节!#REF!,B210)&gt;=2,1,COUNTIF(星期四78节!#REF!,B210))+IF(COUNTIF(星期四78节!#REF!,B210)&gt;=2,1,COUNTIF(星期四78节!#REF!,B210)))*2</f>
        <v>#REF!</v>
      </c>
      <c r="J210" s="34" t="e">
        <f>(IF(COUNTIF(星期四78节!#REF!,B210)&gt;=2,1,COUNTIF(星期四78节!#REF!,B210))+IF(COUNTIF(星期四78节!#REF!,B210)&gt;=2,1,COUNTIF(星期四78节!#REF!,B210))+IF(COUNTIF(星期四78节!#REF!,B210)&gt;=2,1,COUNTIF(星期四78节!#REF!,B210))+IF(COUNTIF(星期四78节!#REF!,B210)&gt;=2,1,COUNTIF(星期四78节!#REF!,B210)))*2</f>
        <v>#REF!</v>
      </c>
      <c r="K210" s="34" t="e">
        <f>(IF(COUNTIF(星期四78节!#REF!,B210)&gt;=2,1,COUNTIF(星期四78节!#REF!,B210))+IF(COUNTIF(星期四78节!#REF!,B210)&gt;=2,1,COUNTIF(星期四78节!#REF!,B210)))*2+(IF(COUNTIF(星期四78节!#REF!,B210)&gt;=2,1,COUNTIF(星期四78节!#REF!,B210))+IF(COUNTIF(星期四78节!#REF!,B210)&gt;=2,1,COUNTIF(星期四78节!#REF!,B210)))*2</f>
        <v>#REF!</v>
      </c>
      <c r="L210" s="34" t="e">
        <f>(IF(COUNTIF(星期四78节!#REF!,B210)&gt;=2,1,COUNTIF(星期四78节!#REF!,B210))+IF(COUNTIF(星期四78节!#REF!,B210)&gt;=2,1,COUNTIF(星期四78节!#REF!,B210))+IF(COUNTIF(星期四78节!#REF!,B210)&gt;=2,1,COUNTIF(星期四78节!#REF!,B210))+IF(COUNTIF(星期四78节!#REF!,B210)&gt;=2,1,COUNTIF(星期四78节!#REF!,B210)))*2</f>
        <v>#REF!</v>
      </c>
      <c r="M210" s="34" t="e">
        <f>(IF(COUNTIF(星期四78节!#REF!,B210)&gt;=2,1,COUNTIF(星期四78节!#REF!,B210))+IF(COUNTIF(星期四78节!#REF!,B210)&gt;=2,1,COUNTIF(星期四78节!#REF!,B210))+IF(COUNTIF(星期四78节!#REF!,B210)&gt;=2,1,COUNTIF(星期四78节!#REF!,B210))+IF(COUNTIF(星期四78节!#REF!,B210)&gt;=2,1,COUNTIF(星期四78节!#REF!,B210)))*2</f>
        <v>#REF!</v>
      </c>
      <c r="N210" s="34" t="e">
        <f t="shared" si="9"/>
        <v>#REF!</v>
      </c>
    </row>
    <row r="211" ht="20.1" customHeight="1" spans="1:14">
      <c r="A211" s="31">
        <v>241</v>
      </c>
      <c r="B211" s="32" t="s">
        <v>978</v>
      </c>
      <c r="C211" s="33" t="str">
        <f>VLOOKUP(B211,教师基础数据!$B$2:$G4717,3,FALSE)</f>
        <v>信艺系</v>
      </c>
      <c r="D211" s="33" t="str">
        <f>VLOOKUP(B211,教师基础数据!$B$2:$G601,4,FALSE)</f>
        <v>兼职</v>
      </c>
      <c r="E211" s="33" t="str">
        <f>VLOOKUP(B211,教师基础数据!$B$2:$G4634,5,FALSE)</f>
        <v>计应教研室</v>
      </c>
      <c r="F211" s="31">
        <f t="shared" si="8"/>
        <v>7</v>
      </c>
      <c r="G211" s="34" t="e">
        <f>(IF(COUNTIF(星期四78节!#REF!,B211)&gt;=2,1,COUNTIF(星期四78节!#REF!,B211))+IF(COUNTIF(星期四78节!#REF!,B211)&gt;=2,1,COUNTIF(星期四78节!#REF!,B211))+IF(COUNTIF(星期四78节!#REF!,B211)&gt;=2,1,COUNTIF(星期四78节!#REF!,B211))+IF(COUNTIF(星期四78节!#REF!,B211)&gt;=2,1,COUNTIF(星期四78节!#REF!,B211)))*2</f>
        <v>#REF!</v>
      </c>
      <c r="H211" s="34" t="e">
        <f>(IF(COUNTIF(星期四78节!#REF!,B211)&gt;=2,1,COUNTIF(星期四78节!#REF!,B211))+IF(COUNTIF(星期四78节!#REF!,B211)&gt;=2,1,COUNTIF(星期四78节!#REF!,B211))+IF(COUNTIF(星期四78节!#REF!,B211)&gt;=2,1,COUNTIF(星期四78节!#REF!,B211))+IF(COUNTIF(星期四78节!#REF!,B211)&gt;=2,1,COUNTIF(星期四78节!#REF!,B211)))*2</f>
        <v>#REF!</v>
      </c>
      <c r="I211" s="34" t="e">
        <f>(IF(COUNTIF(星期四78节!#REF!,B211)&gt;=2,1,COUNTIF(星期四78节!#REF!,B211))+IF(COUNTIF(星期四78节!#REF!,B211)&gt;=2,1,COUNTIF(星期四78节!#REF!,B211))+IF(COUNTIF(星期四78节!#REF!,B211)&gt;=2,1,COUNTIF(星期四78节!#REF!,B211))+IF(COUNTIF(星期四78节!#REF!,B211)&gt;=2,1,COUNTIF(星期四78节!#REF!,B211)))*2</f>
        <v>#REF!</v>
      </c>
      <c r="J211" s="34" t="e">
        <f>(IF(COUNTIF(星期四78节!#REF!,B211)&gt;=2,1,COUNTIF(星期四78节!#REF!,B211))+IF(COUNTIF(星期四78节!#REF!,B211)&gt;=2,1,COUNTIF(星期四78节!#REF!,B211))+IF(COUNTIF(星期四78节!#REF!,B211)&gt;=2,1,COUNTIF(星期四78节!#REF!,B211))+IF(COUNTIF(星期四78节!#REF!,B211)&gt;=2,1,COUNTIF(星期四78节!#REF!,B211)))*2</f>
        <v>#REF!</v>
      </c>
      <c r="K211" s="34" t="e">
        <f>(IF(COUNTIF(星期四78节!#REF!,B211)&gt;=2,1,COUNTIF(星期四78节!#REF!,B211))+IF(COUNTIF(星期四78节!#REF!,B211)&gt;=2,1,COUNTIF(星期四78节!#REF!,B211)))*2+(IF(COUNTIF(星期四78节!#REF!,B211)&gt;=2,1,COUNTIF(星期四78节!#REF!,B211))+IF(COUNTIF(星期四78节!#REF!,B211)&gt;=2,1,COUNTIF(星期四78节!#REF!,B211)))*2</f>
        <v>#REF!</v>
      </c>
      <c r="L211" s="34" t="e">
        <f>(IF(COUNTIF(星期四78节!#REF!,B211)&gt;=2,1,COUNTIF(星期四78节!#REF!,B211))+IF(COUNTIF(星期四78节!#REF!,B211)&gt;=2,1,COUNTIF(星期四78节!#REF!,B211))+IF(COUNTIF(星期四78节!#REF!,B211)&gt;=2,1,COUNTIF(星期四78节!#REF!,B211))+IF(COUNTIF(星期四78节!#REF!,B211)&gt;=2,1,COUNTIF(星期四78节!#REF!,B211)))*2</f>
        <v>#REF!</v>
      </c>
      <c r="M211" s="34" t="e">
        <f>(IF(COUNTIF(星期四78节!#REF!,B211)&gt;=2,1,COUNTIF(星期四78节!#REF!,B211))+IF(COUNTIF(星期四78节!#REF!,B211)&gt;=2,1,COUNTIF(星期四78节!#REF!,B211))+IF(COUNTIF(星期四78节!#REF!,B211)&gt;=2,1,COUNTIF(星期四78节!#REF!,B211))+IF(COUNTIF(星期四78节!#REF!,B211)&gt;=2,1,COUNTIF(星期四78节!#REF!,B211)))*2</f>
        <v>#REF!</v>
      </c>
      <c r="N211" s="34" t="e">
        <f t="shared" si="9"/>
        <v>#REF!</v>
      </c>
    </row>
    <row r="212" ht="20.1" customHeight="1" spans="1:14">
      <c r="A212" s="31">
        <v>242</v>
      </c>
      <c r="B212" s="32" t="s">
        <v>979</v>
      </c>
      <c r="C212" s="33" t="str">
        <f>VLOOKUP(B212,教师基础数据!$B$2:$G4760,3,FALSE)</f>
        <v>信艺系</v>
      </c>
      <c r="D212" s="33" t="str">
        <f>VLOOKUP(B212,教师基础数据!$B$2:$G445,4,FALSE)</f>
        <v>兼职</v>
      </c>
      <c r="E212" s="33" t="str">
        <f>VLOOKUP(B212,教师基础数据!$B$2:$G4480,5,FALSE)</f>
        <v>计应教研室</v>
      </c>
      <c r="F212" s="31">
        <f t="shared" si="8"/>
        <v>7</v>
      </c>
      <c r="G212" s="34" t="e">
        <f>(IF(COUNTIF(星期四78节!#REF!,B212)&gt;=2,1,COUNTIF(星期四78节!#REF!,B212))+IF(COUNTIF(星期四78节!#REF!,B212)&gt;=2,1,COUNTIF(星期四78节!#REF!,B212))+IF(COUNTIF(星期四78节!#REF!,B212)&gt;=2,1,COUNTIF(星期四78节!#REF!,B212))+IF(COUNTIF(星期四78节!#REF!,B212)&gt;=2,1,COUNTIF(星期四78节!#REF!,B212)))*2</f>
        <v>#REF!</v>
      </c>
      <c r="H212" s="34" t="e">
        <f>(IF(COUNTIF(星期四78节!#REF!,B212)&gt;=2,1,COUNTIF(星期四78节!#REF!,B212))+IF(COUNTIF(星期四78节!#REF!,B212)&gt;=2,1,COUNTIF(星期四78节!#REF!,B212))+IF(COUNTIF(星期四78节!#REF!,B212)&gt;=2,1,COUNTIF(星期四78节!#REF!,B212))+IF(COUNTIF(星期四78节!#REF!,B212)&gt;=2,1,COUNTIF(星期四78节!#REF!,B212)))*2</f>
        <v>#REF!</v>
      </c>
      <c r="I212" s="34" t="e">
        <f>(IF(COUNTIF(星期四78节!#REF!,B212)&gt;=2,1,COUNTIF(星期四78节!#REF!,B212))+IF(COUNTIF(星期四78节!#REF!,B212)&gt;=2,1,COUNTIF(星期四78节!#REF!,B212))+IF(COUNTIF(星期四78节!#REF!,B212)&gt;=2,1,COUNTIF(星期四78节!#REF!,B212))+IF(COUNTIF(星期四78节!#REF!,B212)&gt;=2,1,COUNTIF(星期四78节!#REF!,B212)))*2</f>
        <v>#REF!</v>
      </c>
      <c r="J212" s="34" t="e">
        <f>(IF(COUNTIF(星期四78节!#REF!,B212)&gt;=2,1,COUNTIF(星期四78节!#REF!,B212))+IF(COUNTIF(星期四78节!#REF!,B212)&gt;=2,1,COUNTIF(星期四78节!#REF!,B212))+IF(COUNTIF(星期四78节!#REF!,B212)&gt;=2,1,COUNTIF(星期四78节!#REF!,B212))+IF(COUNTIF(星期四78节!#REF!,B212)&gt;=2,1,COUNTIF(星期四78节!#REF!,B212)))*2</f>
        <v>#REF!</v>
      </c>
      <c r="K212" s="34" t="e">
        <f>(IF(COUNTIF(星期四78节!#REF!,B212)&gt;=2,1,COUNTIF(星期四78节!#REF!,B212))+IF(COUNTIF(星期四78节!#REF!,B212)&gt;=2,1,COUNTIF(星期四78节!#REF!,B212)))*2+(IF(COUNTIF(星期四78节!#REF!,B212)&gt;=2,1,COUNTIF(星期四78节!#REF!,B212))+IF(COUNTIF(星期四78节!#REF!,B212)&gt;=2,1,COUNTIF(星期四78节!#REF!,B212)))*2</f>
        <v>#REF!</v>
      </c>
      <c r="L212" s="34" t="e">
        <f>(IF(COUNTIF(星期四78节!#REF!,B212)&gt;=2,1,COUNTIF(星期四78节!#REF!,B212))+IF(COUNTIF(星期四78节!#REF!,B212)&gt;=2,1,COUNTIF(星期四78节!#REF!,B212))+IF(COUNTIF(星期四78节!#REF!,B212)&gt;=2,1,COUNTIF(星期四78节!#REF!,B212))+IF(COUNTIF(星期四78节!#REF!,B212)&gt;=2,1,COUNTIF(星期四78节!#REF!,B212)))*2</f>
        <v>#REF!</v>
      </c>
      <c r="M212" s="34" t="e">
        <f>(IF(COUNTIF(星期四78节!#REF!,B212)&gt;=2,1,COUNTIF(星期四78节!#REF!,B212))+IF(COUNTIF(星期四78节!#REF!,B212)&gt;=2,1,COUNTIF(星期四78节!#REF!,B212))+IF(COUNTIF(星期四78节!#REF!,B212)&gt;=2,1,COUNTIF(星期四78节!#REF!,B212))+IF(COUNTIF(星期四78节!#REF!,B212)&gt;=2,1,COUNTIF(星期四78节!#REF!,B212)))*2</f>
        <v>#REF!</v>
      </c>
      <c r="N212" s="34" t="e">
        <f t="shared" si="9"/>
        <v>#REF!</v>
      </c>
    </row>
    <row r="213" ht="20.1" customHeight="1" spans="1:14">
      <c r="A213" s="31">
        <v>243</v>
      </c>
      <c r="B213" s="32" t="s">
        <v>980</v>
      </c>
      <c r="C213" s="33" t="str">
        <f>VLOOKUP(B213,教师基础数据!$B$2:$G4530,3,FALSE)</f>
        <v>信艺系</v>
      </c>
      <c r="D213" s="33" t="str">
        <f>VLOOKUP(B213,教师基础数据!$B$2:$G447,4,FALSE)</f>
        <v>兼职</v>
      </c>
      <c r="E213" s="33" t="str">
        <f>VLOOKUP(B213,教师基础数据!$B$2:$G4482,5,FALSE)</f>
        <v>计应教研室</v>
      </c>
      <c r="F213" s="31">
        <f t="shared" si="8"/>
        <v>7</v>
      </c>
      <c r="G213" s="34" t="e">
        <f>(IF(COUNTIF(星期四78节!#REF!,B213)&gt;=2,1,COUNTIF(星期四78节!#REF!,B213))+IF(COUNTIF(星期四78节!#REF!,B213)&gt;=2,1,COUNTIF(星期四78节!#REF!,B213))+IF(COUNTIF(星期四78节!#REF!,B213)&gt;=2,1,COUNTIF(星期四78节!#REF!,B213))+IF(COUNTIF(星期四78节!#REF!,B213)&gt;=2,1,COUNTIF(星期四78节!#REF!,B213)))*2</f>
        <v>#REF!</v>
      </c>
      <c r="H213" s="34" t="e">
        <f>(IF(COUNTIF(星期四78节!#REF!,B213)&gt;=2,1,COUNTIF(星期四78节!#REF!,B213))+IF(COUNTIF(星期四78节!#REF!,B213)&gt;=2,1,COUNTIF(星期四78节!#REF!,B213))+IF(COUNTIF(星期四78节!#REF!,B213)&gt;=2,1,COUNTIF(星期四78节!#REF!,B213))+IF(COUNTIF(星期四78节!#REF!,B213)&gt;=2,1,COUNTIF(星期四78节!#REF!,B213)))*2</f>
        <v>#REF!</v>
      </c>
      <c r="I213" s="34" t="e">
        <f>(IF(COUNTIF(星期四78节!#REF!,B213)&gt;=2,1,COUNTIF(星期四78节!#REF!,B213))+IF(COUNTIF(星期四78节!#REF!,B213)&gt;=2,1,COUNTIF(星期四78节!#REF!,B213))+IF(COUNTIF(星期四78节!#REF!,B213)&gt;=2,1,COUNTIF(星期四78节!#REF!,B213))+IF(COUNTIF(星期四78节!#REF!,B213)&gt;=2,1,COUNTIF(星期四78节!#REF!,B213)))*2</f>
        <v>#REF!</v>
      </c>
      <c r="J213" s="34" t="e">
        <f>(IF(COUNTIF(星期四78节!#REF!,B213)&gt;=2,1,COUNTIF(星期四78节!#REF!,B213))+IF(COUNTIF(星期四78节!#REF!,B213)&gt;=2,1,COUNTIF(星期四78节!#REF!,B213))+IF(COUNTIF(星期四78节!#REF!,B213)&gt;=2,1,COUNTIF(星期四78节!#REF!,B213))+IF(COUNTIF(星期四78节!#REF!,B213)&gt;=2,1,COUNTIF(星期四78节!#REF!,B213)))*2</f>
        <v>#REF!</v>
      </c>
      <c r="K213" s="34" t="e">
        <f>(IF(COUNTIF(星期四78节!#REF!,B213)&gt;=2,1,COUNTIF(星期四78节!#REF!,B213))+IF(COUNTIF(星期四78节!#REF!,B213)&gt;=2,1,COUNTIF(星期四78节!#REF!,B213)))*2+(IF(COUNTIF(星期四78节!#REF!,B213)&gt;=2,1,COUNTIF(星期四78节!#REF!,B213))+IF(COUNTIF(星期四78节!#REF!,B213)&gt;=2,1,COUNTIF(星期四78节!#REF!,B213)))*2</f>
        <v>#REF!</v>
      </c>
      <c r="L213" s="34" t="e">
        <f>(IF(COUNTIF(星期四78节!#REF!,B213)&gt;=2,1,COUNTIF(星期四78节!#REF!,B213))+IF(COUNTIF(星期四78节!#REF!,B213)&gt;=2,1,COUNTIF(星期四78节!#REF!,B213))+IF(COUNTIF(星期四78节!#REF!,B213)&gt;=2,1,COUNTIF(星期四78节!#REF!,B213))+IF(COUNTIF(星期四78节!#REF!,B213)&gt;=2,1,COUNTIF(星期四78节!#REF!,B213)))*2</f>
        <v>#REF!</v>
      </c>
      <c r="M213" s="34" t="e">
        <f>(IF(COUNTIF(星期四78节!#REF!,B213)&gt;=2,1,COUNTIF(星期四78节!#REF!,B213))+IF(COUNTIF(星期四78节!#REF!,B213)&gt;=2,1,COUNTIF(星期四78节!#REF!,B213))+IF(COUNTIF(星期四78节!#REF!,B213)&gt;=2,1,COUNTIF(星期四78节!#REF!,B213))+IF(COUNTIF(星期四78节!#REF!,B213)&gt;=2,1,COUNTIF(星期四78节!#REF!,B213)))*2</f>
        <v>#REF!</v>
      </c>
      <c r="N213" s="34" t="e">
        <f t="shared" si="9"/>
        <v>#REF!</v>
      </c>
    </row>
    <row r="214" ht="20.1" customHeight="1" spans="1:14">
      <c r="A214" s="31">
        <v>244</v>
      </c>
      <c r="B214" s="35" t="s">
        <v>981</v>
      </c>
      <c r="C214" s="33" t="str">
        <f>VLOOKUP(B214,教师基础数据!$B$2:$G4534,3,FALSE)</f>
        <v>信艺系</v>
      </c>
      <c r="D214" s="33" t="str">
        <f>VLOOKUP(B214,教师基础数据!$B$2:$G453,4,FALSE)</f>
        <v>兼职</v>
      </c>
      <c r="E214" s="33" t="str">
        <f>VLOOKUP(B214,教师基础数据!$B$2:$G4486,5,FALSE)</f>
        <v>计应教研室</v>
      </c>
      <c r="F214" s="31">
        <f t="shared" si="8"/>
        <v>7</v>
      </c>
      <c r="G214" s="34" t="e">
        <f>(IF(COUNTIF(星期四78节!#REF!,B214)&gt;=2,1,COUNTIF(星期四78节!#REF!,B214))+IF(COUNTIF(星期四78节!#REF!,B214)&gt;=2,1,COUNTIF(星期四78节!#REF!,B214))+IF(COUNTIF(星期四78节!#REF!,B214)&gt;=2,1,COUNTIF(星期四78节!#REF!,B214))+IF(COUNTIF(星期四78节!#REF!,B214)&gt;=2,1,COUNTIF(星期四78节!#REF!,B214)))*2</f>
        <v>#REF!</v>
      </c>
      <c r="H214" s="34" t="e">
        <f>(IF(COUNTIF(星期四78节!#REF!,B214)&gt;=2,1,COUNTIF(星期四78节!#REF!,B214))+IF(COUNTIF(星期四78节!#REF!,B214)&gt;=2,1,COUNTIF(星期四78节!#REF!,B214))+IF(COUNTIF(星期四78节!#REF!,B214)&gt;=2,1,COUNTIF(星期四78节!#REF!,B214))+IF(COUNTIF(星期四78节!#REF!,B214)&gt;=2,1,COUNTIF(星期四78节!#REF!,B214)))*2</f>
        <v>#REF!</v>
      </c>
      <c r="I214" s="34" t="e">
        <f>(IF(COUNTIF(星期四78节!#REF!,B214)&gt;=2,1,COUNTIF(星期四78节!#REF!,B214))+IF(COUNTIF(星期四78节!#REF!,B214)&gt;=2,1,COUNTIF(星期四78节!#REF!,B214))+IF(COUNTIF(星期四78节!#REF!,B214)&gt;=2,1,COUNTIF(星期四78节!#REF!,B214))+IF(COUNTIF(星期四78节!#REF!,B214)&gt;=2,1,COUNTIF(星期四78节!#REF!,B214)))*2</f>
        <v>#REF!</v>
      </c>
      <c r="J214" s="34" t="e">
        <f>(IF(COUNTIF(星期四78节!#REF!,B214)&gt;=2,1,COUNTIF(星期四78节!#REF!,B214))+IF(COUNTIF(星期四78节!#REF!,B214)&gt;=2,1,COUNTIF(星期四78节!#REF!,B214))+IF(COUNTIF(星期四78节!#REF!,B214)&gt;=2,1,COUNTIF(星期四78节!#REF!,B214))+IF(COUNTIF(星期四78节!#REF!,B214)&gt;=2,1,COUNTIF(星期四78节!#REF!,B214)))*2</f>
        <v>#REF!</v>
      </c>
      <c r="K214" s="34" t="e">
        <f>(IF(COUNTIF(星期四78节!#REF!,B214)&gt;=2,1,COUNTIF(星期四78节!#REF!,B214))+IF(COUNTIF(星期四78节!#REF!,B214)&gt;=2,1,COUNTIF(星期四78节!#REF!,B214)))*2+(IF(COUNTIF(星期四78节!#REF!,B214)&gt;=2,1,COUNTIF(星期四78节!#REF!,B214))+IF(COUNTIF(星期四78节!#REF!,B214)&gt;=2,1,COUNTIF(星期四78节!#REF!,B214)))*2</f>
        <v>#REF!</v>
      </c>
      <c r="L214" s="34" t="e">
        <f>(IF(COUNTIF(星期四78节!#REF!,B214)&gt;=2,1,COUNTIF(星期四78节!#REF!,B214))+IF(COUNTIF(星期四78节!#REF!,B214)&gt;=2,1,COUNTIF(星期四78节!#REF!,B214))+IF(COUNTIF(星期四78节!#REF!,B214)&gt;=2,1,COUNTIF(星期四78节!#REF!,B214))+IF(COUNTIF(星期四78节!#REF!,B214)&gt;=2,1,COUNTIF(星期四78节!#REF!,B214)))*2</f>
        <v>#REF!</v>
      </c>
      <c r="M214" s="34" t="e">
        <f>(IF(COUNTIF(星期四78节!#REF!,B214)&gt;=2,1,COUNTIF(星期四78节!#REF!,B214))+IF(COUNTIF(星期四78节!#REF!,B214)&gt;=2,1,COUNTIF(星期四78节!#REF!,B214))+IF(COUNTIF(星期四78节!#REF!,B214)&gt;=2,1,COUNTIF(星期四78节!#REF!,B214))+IF(COUNTIF(星期四78节!#REF!,B214)&gt;=2,1,COUNTIF(星期四78节!#REF!,B214)))*2</f>
        <v>#REF!</v>
      </c>
      <c r="N214" s="34" t="e">
        <f t="shared" si="9"/>
        <v>#REF!</v>
      </c>
    </row>
    <row r="215" ht="20.1" customHeight="1" spans="1:14">
      <c r="A215" s="31">
        <v>245</v>
      </c>
      <c r="B215" s="32" t="s">
        <v>982</v>
      </c>
      <c r="C215" s="33" t="str">
        <f>VLOOKUP(B215,教师基础数据!$B$2:$G4796,3,FALSE)</f>
        <v>信艺系</v>
      </c>
      <c r="D215" s="33" t="str">
        <f>VLOOKUP(B215,教师基础数据!$B$2:$G466,4,FALSE)</f>
        <v>兼职</v>
      </c>
      <c r="E215" s="33" t="str">
        <f>VLOOKUP(B215,教师基础数据!$B$2:$G4499,5,FALSE)</f>
        <v>计应教研室</v>
      </c>
      <c r="F215" s="31">
        <f t="shared" si="8"/>
        <v>7</v>
      </c>
      <c r="G215" s="34" t="e">
        <f>(IF(COUNTIF(星期四78节!#REF!,B215)&gt;=2,1,COUNTIF(星期四78节!#REF!,B215))+IF(COUNTIF(星期四78节!#REF!,B215)&gt;=2,1,COUNTIF(星期四78节!#REF!,B215))+IF(COUNTIF(星期四78节!#REF!,B215)&gt;=2,1,COUNTIF(星期四78节!#REF!,B215))+IF(COUNTIF(星期四78节!#REF!,B215)&gt;=2,1,COUNTIF(星期四78节!#REF!,B215)))*2</f>
        <v>#REF!</v>
      </c>
      <c r="H215" s="34" t="e">
        <f>(IF(COUNTIF(星期四78节!#REF!,B215)&gt;=2,1,COUNTIF(星期四78节!#REF!,B215))+IF(COUNTIF(星期四78节!#REF!,B215)&gt;=2,1,COUNTIF(星期四78节!#REF!,B215))+IF(COUNTIF(星期四78节!#REF!,B215)&gt;=2,1,COUNTIF(星期四78节!#REF!,B215))+IF(COUNTIF(星期四78节!#REF!,B215)&gt;=2,1,COUNTIF(星期四78节!#REF!,B215)))*2</f>
        <v>#REF!</v>
      </c>
      <c r="I215" s="34" t="e">
        <f>(IF(COUNTIF(星期四78节!#REF!,B215)&gt;=2,1,COUNTIF(星期四78节!#REF!,B215))+IF(COUNTIF(星期四78节!#REF!,B215)&gt;=2,1,COUNTIF(星期四78节!#REF!,B215))+IF(COUNTIF(星期四78节!#REF!,B215)&gt;=2,1,COUNTIF(星期四78节!#REF!,B215))+IF(COUNTIF(星期四78节!#REF!,B215)&gt;=2,1,COUNTIF(星期四78节!#REF!,B215)))*2</f>
        <v>#REF!</v>
      </c>
      <c r="J215" s="34" t="e">
        <f>(IF(COUNTIF(星期四78节!#REF!,B215)&gt;=2,1,COUNTIF(星期四78节!#REF!,B215))+IF(COUNTIF(星期四78节!#REF!,B215)&gt;=2,1,COUNTIF(星期四78节!#REF!,B215))+IF(COUNTIF(星期四78节!#REF!,B215)&gt;=2,1,COUNTIF(星期四78节!#REF!,B215))+IF(COUNTIF(星期四78节!#REF!,B215)&gt;=2,1,COUNTIF(星期四78节!#REF!,B215)))*2</f>
        <v>#REF!</v>
      </c>
      <c r="K215" s="34" t="e">
        <f>(IF(COUNTIF(星期四78节!#REF!,B215)&gt;=2,1,COUNTIF(星期四78节!#REF!,B215))+IF(COUNTIF(星期四78节!#REF!,B215)&gt;=2,1,COUNTIF(星期四78节!#REF!,B215)))*2+(IF(COUNTIF(星期四78节!#REF!,B215)&gt;=2,1,COUNTIF(星期四78节!#REF!,B215))+IF(COUNTIF(星期四78节!#REF!,B215)&gt;=2,1,COUNTIF(星期四78节!#REF!,B215)))*2</f>
        <v>#REF!</v>
      </c>
      <c r="L215" s="34" t="e">
        <f>(IF(COUNTIF(星期四78节!#REF!,B215)&gt;=2,1,COUNTIF(星期四78节!#REF!,B215))+IF(COUNTIF(星期四78节!#REF!,B215)&gt;=2,1,COUNTIF(星期四78节!#REF!,B215))+IF(COUNTIF(星期四78节!#REF!,B215)&gt;=2,1,COUNTIF(星期四78节!#REF!,B215))+IF(COUNTIF(星期四78节!#REF!,B215)&gt;=2,1,COUNTIF(星期四78节!#REF!,B215)))*2</f>
        <v>#REF!</v>
      </c>
      <c r="M215" s="34" t="e">
        <f>(IF(COUNTIF(星期四78节!#REF!,B215)&gt;=2,1,COUNTIF(星期四78节!#REF!,B215))+IF(COUNTIF(星期四78节!#REF!,B215)&gt;=2,1,COUNTIF(星期四78节!#REF!,B215))+IF(COUNTIF(星期四78节!#REF!,B215)&gt;=2,1,COUNTIF(星期四78节!#REF!,B215))+IF(COUNTIF(星期四78节!#REF!,B215)&gt;=2,1,COUNTIF(星期四78节!#REF!,B215)))*2</f>
        <v>#REF!</v>
      </c>
      <c r="N215" s="34" t="e">
        <f t="shared" si="9"/>
        <v>#REF!</v>
      </c>
    </row>
    <row r="216" ht="20.1" customHeight="1" spans="1:14">
      <c r="A216" s="31">
        <v>246</v>
      </c>
      <c r="B216" s="32" t="s">
        <v>983</v>
      </c>
      <c r="C216" s="33" t="str">
        <f>VLOOKUP(B216,教师基础数据!$B$2:$G4543,3,FALSE)</f>
        <v>信艺系</v>
      </c>
      <c r="D216" s="33" t="str">
        <f>VLOOKUP(B216,教师基础数据!$B$2:$G476,4,FALSE)</f>
        <v>兼职</v>
      </c>
      <c r="E216" s="33" t="str">
        <f>VLOOKUP(B216,教师基础数据!$B$2:$G4509,5,FALSE)</f>
        <v>计应教研室</v>
      </c>
      <c r="F216" s="31">
        <f t="shared" si="8"/>
        <v>7</v>
      </c>
      <c r="G216" s="34" t="e">
        <f>(IF(COUNTIF(星期四78节!#REF!,B216)&gt;=2,1,COUNTIF(星期四78节!#REF!,B216))+IF(COUNTIF(星期四78节!#REF!,B216)&gt;=2,1,COUNTIF(星期四78节!#REF!,B216))+IF(COUNTIF(星期四78节!#REF!,B216)&gt;=2,1,COUNTIF(星期四78节!#REF!,B216))+IF(COUNTIF(星期四78节!#REF!,B216)&gt;=2,1,COUNTIF(星期四78节!#REF!,B216)))*2</f>
        <v>#REF!</v>
      </c>
      <c r="H216" s="34" t="e">
        <f>(IF(COUNTIF(星期四78节!#REF!,B216)&gt;=2,1,COUNTIF(星期四78节!#REF!,B216))+IF(COUNTIF(星期四78节!#REF!,B216)&gt;=2,1,COUNTIF(星期四78节!#REF!,B216))+IF(COUNTIF(星期四78节!#REF!,B216)&gt;=2,1,COUNTIF(星期四78节!#REF!,B216))+IF(COUNTIF(星期四78节!#REF!,B216)&gt;=2,1,COUNTIF(星期四78节!#REF!,B216)))*2</f>
        <v>#REF!</v>
      </c>
      <c r="I216" s="34" t="e">
        <f>(IF(COUNTIF(星期四78节!#REF!,B216)&gt;=2,1,COUNTIF(星期四78节!#REF!,B216))+IF(COUNTIF(星期四78节!#REF!,B216)&gt;=2,1,COUNTIF(星期四78节!#REF!,B216))+IF(COUNTIF(星期四78节!#REF!,B216)&gt;=2,1,COUNTIF(星期四78节!#REF!,B216))+IF(COUNTIF(星期四78节!#REF!,B216)&gt;=2,1,COUNTIF(星期四78节!#REF!,B216)))*2</f>
        <v>#REF!</v>
      </c>
      <c r="J216" s="34" t="e">
        <f>(IF(COUNTIF(星期四78节!#REF!,B216)&gt;=2,1,COUNTIF(星期四78节!#REF!,B216))+IF(COUNTIF(星期四78节!#REF!,B216)&gt;=2,1,COUNTIF(星期四78节!#REF!,B216))+IF(COUNTIF(星期四78节!#REF!,B216)&gt;=2,1,COUNTIF(星期四78节!#REF!,B216))+IF(COUNTIF(星期四78节!#REF!,B216)&gt;=2,1,COUNTIF(星期四78节!#REF!,B216)))*2</f>
        <v>#REF!</v>
      </c>
      <c r="K216" s="34" t="e">
        <f>(IF(COUNTIF(星期四78节!#REF!,B216)&gt;=2,1,COUNTIF(星期四78节!#REF!,B216))+IF(COUNTIF(星期四78节!#REF!,B216)&gt;=2,1,COUNTIF(星期四78节!#REF!,B216)))*2+(IF(COUNTIF(星期四78节!#REF!,B216)&gt;=2,1,COUNTIF(星期四78节!#REF!,B216))+IF(COUNTIF(星期四78节!#REF!,B216)&gt;=2,1,COUNTIF(星期四78节!#REF!,B216)))*2</f>
        <v>#REF!</v>
      </c>
      <c r="L216" s="34" t="e">
        <f>(IF(COUNTIF(星期四78节!#REF!,B216)&gt;=2,1,COUNTIF(星期四78节!#REF!,B216))+IF(COUNTIF(星期四78节!#REF!,B216)&gt;=2,1,COUNTIF(星期四78节!#REF!,B216))+IF(COUNTIF(星期四78节!#REF!,B216)&gt;=2,1,COUNTIF(星期四78节!#REF!,B216))+IF(COUNTIF(星期四78节!#REF!,B216)&gt;=2,1,COUNTIF(星期四78节!#REF!,B216)))*2</f>
        <v>#REF!</v>
      </c>
      <c r="M216" s="34" t="e">
        <f>(IF(COUNTIF(星期四78节!#REF!,B216)&gt;=2,1,COUNTIF(星期四78节!#REF!,B216))+IF(COUNTIF(星期四78节!#REF!,B216)&gt;=2,1,COUNTIF(星期四78节!#REF!,B216))+IF(COUNTIF(星期四78节!#REF!,B216)&gt;=2,1,COUNTIF(星期四78节!#REF!,B216))+IF(COUNTIF(星期四78节!#REF!,B216)&gt;=2,1,COUNTIF(星期四78节!#REF!,B216)))*2</f>
        <v>#REF!</v>
      </c>
      <c r="N216" s="34" t="e">
        <f t="shared" si="9"/>
        <v>#REF!</v>
      </c>
    </row>
    <row r="217" ht="20.1" customHeight="1" spans="1:14">
      <c r="A217" s="31">
        <v>247</v>
      </c>
      <c r="B217" s="32" t="s">
        <v>984</v>
      </c>
      <c r="C217" s="33" t="str">
        <f>VLOOKUP(B217,教师基础数据!$B$2:$G4631,3,FALSE)</f>
        <v>信艺系</v>
      </c>
      <c r="D217" s="33" t="str">
        <f>VLOOKUP(B217,教师基础数据!$B$2:$G556,4,FALSE)</f>
        <v>兼职</v>
      </c>
      <c r="E217" s="33" t="str">
        <f>VLOOKUP(B217,教师基础数据!$B$2:$G4589,5,FALSE)</f>
        <v>计应教研室</v>
      </c>
      <c r="F217" s="31">
        <f t="shared" si="8"/>
        <v>7</v>
      </c>
      <c r="G217" s="34" t="e">
        <f>(IF(COUNTIF(星期四78节!#REF!,B217)&gt;=2,1,COUNTIF(星期四78节!#REF!,B217))+IF(COUNTIF(星期四78节!#REF!,B217)&gt;=2,1,COUNTIF(星期四78节!#REF!,B217))+IF(COUNTIF(星期四78节!#REF!,B217)&gt;=2,1,COUNTIF(星期四78节!#REF!,B217))+IF(COUNTIF(星期四78节!#REF!,B217)&gt;=2,1,COUNTIF(星期四78节!#REF!,B217)))*2</f>
        <v>#REF!</v>
      </c>
      <c r="H217" s="34" t="e">
        <f>(IF(COUNTIF(星期四78节!#REF!,B217)&gt;=2,1,COUNTIF(星期四78节!#REF!,B217))+IF(COUNTIF(星期四78节!#REF!,B217)&gt;=2,1,COUNTIF(星期四78节!#REF!,B217))+IF(COUNTIF(星期四78节!#REF!,B217)&gt;=2,1,COUNTIF(星期四78节!#REF!,B217))+IF(COUNTIF(星期四78节!#REF!,B217)&gt;=2,1,COUNTIF(星期四78节!#REF!,B217)))*2</f>
        <v>#REF!</v>
      </c>
      <c r="I217" s="34" t="e">
        <f>(IF(COUNTIF(星期四78节!#REF!,B217)&gt;=2,1,COUNTIF(星期四78节!#REF!,B217))+IF(COUNTIF(星期四78节!#REF!,B217)&gt;=2,1,COUNTIF(星期四78节!#REF!,B217))+IF(COUNTIF(星期四78节!#REF!,B217)&gt;=2,1,COUNTIF(星期四78节!#REF!,B217))+IF(COUNTIF(星期四78节!#REF!,B217)&gt;=2,1,COUNTIF(星期四78节!#REF!,B217)))*2</f>
        <v>#REF!</v>
      </c>
      <c r="J217" s="34" t="e">
        <f>(IF(COUNTIF(星期四78节!#REF!,B217)&gt;=2,1,COUNTIF(星期四78节!#REF!,B217))+IF(COUNTIF(星期四78节!#REF!,B217)&gt;=2,1,COUNTIF(星期四78节!#REF!,B217))+IF(COUNTIF(星期四78节!#REF!,B217)&gt;=2,1,COUNTIF(星期四78节!#REF!,B217))+IF(COUNTIF(星期四78节!#REF!,B217)&gt;=2,1,COUNTIF(星期四78节!#REF!,B217)))*2</f>
        <v>#REF!</v>
      </c>
      <c r="K217" s="34" t="e">
        <f>(IF(COUNTIF(星期四78节!#REF!,B217)&gt;=2,1,COUNTIF(星期四78节!#REF!,B217))+IF(COUNTIF(星期四78节!#REF!,B217)&gt;=2,1,COUNTIF(星期四78节!#REF!,B217)))*2+(IF(COUNTIF(星期四78节!#REF!,B217)&gt;=2,1,COUNTIF(星期四78节!#REF!,B217))+IF(COUNTIF(星期四78节!#REF!,B217)&gt;=2,1,COUNTIF(星期四78节!#REF!,B217)))*2</f>
        <v>#REF!</v>
      </c>
      <c r="L217" s="34" t="e">
        <f>(IF(COUNTIF(星期四78节!#REF!,B217)&gt;=2,1,COUNTIF(星期四78节!#REF!,B217))+IF(COUNTIF(星期四78节!#REF!,B217)&gt;=2,1,COUNTIF(星期四78节!#REF!,B217))+IF(COUNTIF(星期四78节!#REF!,B217)&gt;=2,1,COUNTIF(星期四78节!#REF!,B217))+IF(COUNTIF(星期四78节!#REF!,B217)&gt;=2,1,COUNTIF(星期四78节!#REF!,B217)))*2</f>
        <v>#REF!</v>
      </c>
      <c r="M217" s="34" t="e">
        <f>(IF(COUNTIF(星期四78节!#REF!,B217)&gt;=2,1,COUNTIF(星期四78节!#REF!,B217))+IF(COUNTIF(星期四78节!#REF!,B217)&gt;=2,1,COUNTIF(星期四78节!#REF!,B217))+IF(COUNTIF(星期四78节!#REF!,B217)&gt;=2,1,COUNTIF(星期四78节!#REF!,B217))+IF(COUNTIF(星期四78节!#REF!,B217)&gt;=2,1,COUNTIF(星期四78节!#REF!,B217)))*2</f>
        <v>#REF!</v>
      </c>
      <c r="N217" s="34" t="e">
        <f t="shared" si="9"/>
        <v>#REF!</v>
      </c>
    </row>
    <row r="218" ht="20.1" customHeight="1" spans="1:14">
      <c r="A218" s="31">
        <v>248</v>
      </c>
      <c r="B218" s="35" t="s">
        <v>985</v>
      </c>
      <c r="C218" s="33" t="str">
        <f>VLOOKUP(B218,教师基础数据!$B$2:$G4476,3,FALSE)</f>
        <v>信艺系</v>
      </c>
      <c r="D218" s="33" t="str">
        <f>VLOOKUP(B218,教师基础数据!$B$2:$G572,4,FALSE)</f>
        <v>兼职</v>
      </c>
      <c r="E218" s="33" t="str">
        <f>VLOOKUP(B218,教师基础数据!$B$2:$G4605,5,FALSE)</f>
        <v>计应教研室</v>
      </c>
      <c r="F218" s="31">
        <f t="shared" si="8"/>
        <v>7</v>
      </c>
      <c r="G218" s="34" t="e">
        <f>(IF(COUNTIF(星期四78节!#REF!,B218)&gt;=2,1,COUNTIF(星期四78节!#REF!,B218))+IF(COUNTIF(星期四78节!#REF!,B218)&gt;=2,1,COUNTIF(星期四78节!#REF!,B218))+IF(COUNTIF(星期四78节!#REF!,B218)&gt;=2,1,COUNTIF(星期四78节!#REF!,B218))+IF(COUNTIF(星期四78节!#REF!,B218)&gt;=2,1,COUNTIF(星期四78节!#REF!,B218)))*2</f>
        <v>#REF!</v>
      </c>
      <c r="H218" s="34" t="e">
        <f>(IF(COUNTIF(星期四78节!#REF!,B218)&gt;=2,1,COUNTIF(星期四78节!#REF!,B218))+IF(COUNTIF(星期四78节!#REF!,B218)&gt;=2,1,COUNTIF(星期四78节!#REF!,B218))+IF(COUNTIF(星期四78节!#REF!,B218)&gt;=2,1,COUNTIF(星期四78节!#REF!,B218))+IF(COUNTIF(星期四78节!#REF!,B218)&gt;=2,1,COUNTIF(星期四78节!#REF!,B218)))*2</f>
        <v>#REF!</v>
      </c>
      <c r="I218" s="34" t="e">
        <f>(IF(COUNTIF(星期四78节!#REF!,B218)&gt;=2,1,COUNTIF(星期四78节!#REF!,B218))+IF(COUNTIF(星期四78节!#REF!,B218)&gt;=2,1,COUNTIF(星期四78节!#REF!,B218))+IF(COUNTIF(星期四78节!#REF!,B218)&gt;=2,1,COUNTIF(星期四78节!#REF!,B218))+IF(COUNTIF(星期四78节!#REF!,B218)&gt;=2,1,COUNTIF(星期四78节!#REF!,B218)))*2</f>
        <v>#REF!</v>
      </c>
      <c r="J218" s="34" t="e">
        <f>(IF(COUNTIF(星期四78节!#REF!,B218)&gt;=2,1,COUNTIF(星期四78节!#REF!,B218))+IF(COUNTIF(星期四78节!#REF!,B218)&gt;=2,1,COUNTIF(星期四78节!#REF!,B218))+IF(COUNTIF(星期四78节!#REF!,B218)&gt;=2,1,COUNTIF(星期四78节!#REF!,B218))+IF(COUNTIF(星期四78节!#REF!,B218)&gt;=2,1,COUNTIF(星期四78节!#REF!,B218)))*2</f>
        <v>#REF!</v>
      </c>
      <c r="K218" s="34" t="e">
        <f>(IF(COUNTIF(星期四78节!#REF!,B218)&gt;=2,1,COUNTIF(星期四78节!#REF!,B218))+IF(COUNTIF(星期四78节!#REF!,B218)&gt;=2,1,COUNTIF(星期四78节!#REF!,B218)))*2+(IF(COUNTIF(星期四78节!#REF!,B218)&gt;=2,1,COUNTIF(星期四78节!#REF!,B218))+IF(COUNTIF(星期四78节!#REF!,B218)&gt;=2,1,COUNTIF(星期四78节!#REF!,B218)))*2</f>
        <v>#REF!</v>
      </c>
      <c r="L218" s="34" t="e">
        <f>(IF(COUNTIF(星期四78节!#REF!,B218)&gt;=2,1,COUNTIF(星期四78节!#REF!,B218))+IF(COUNTIF(星期四78节!#REF!,B218)&gt;=2,1,COUNTIF(星期四78节!#REF!,B218))+IF(COUNTIF(星期四78节!#REF!,B218)&gt;=2,1,COUNTIF(星期四78节!#REF!,B218))+IF(COUNTIF(星期四78节!#REF!,B218)&gt;=2,1,COUNTIF(星期四78节!#REF!,B218)))*2</f>
        <v>#REF!</v>
      </c>
      <c r="M218" s="34" t="e">
        <f>(IF(COUNTIF(星期四78节!#REF!,B218)&gt;=2,1,COUNTIF(星期四78节!#REF!,B218))+IF(COUNTIF(星期四78节!#REF!,B218)&gt;=2,1,COUNTIF(星期四78节!#REF!,B218))+IF(COUNTIF(星期四78节!#REF!,B218)&gt;=2,1,COUNTIF(星期四78节!#REF!,B218))+IF(COUNTIF(星期四78节!#REF!,B218)&gt;=2,1,COUNTIF(星期四78节!#REF!,B218)))*2</f>
        <v>#REF!</v>
      </c>
      <c r="N218" s="34" t="e">
        <f t="shared" si="9"/>
        <v>#REF!</v>
      </c>
    </row>
    <row r="219" ht="20.1" customHeight="1" spans="1:14">
      <c r="A219" s="31">
        <v>249</v>
      </c>
      <c r="B219" s="32" t="s">
        <v>986</v>
      </c>
      <c r="C219" s="33" t="str">
        <f>VLOOKUP(B219,教师基础数据!$B$2:$G4766,3,FALSE)</f>
        <v>信艺系</v>
      </c>
      <c r="D219" s="33" t="str">
        <f>VLOOKUP(B219,教师基础数据!$B$2:$G604,4,FALSE)</f>
        <v>兼职</v>
      </c>
      <c r="E219" s="33" t="str">
        <f>VLOOKUP(B219,教师基础数据!$B$2:$G4637,5,FALSE)</f>
        <v>计应教研室</v>
      </c>
      <c r="F219" s="31">
        <f t="shared" si="8"/>
        <v>7</v>
      </c>
      <c r="G219" s="34" t="e">
        <f>(IF(COUNTIF(星期四78节!#REF!,B219)&gt;=2,1,COUNTIF(星期四78节!#REF!,B219))+IF(COUNTIF(星期四78节!#REF!,B219)&gt;=2,1,COUNTIF(星期四78节!#REF!,B219))+IF(COUNTIF(星期四78节!#REF!,B219)&gt;=2,1,COUNTIF(星期四78节!#REF!,B219))+IF(COUNTIF(星期四78节!#REF!,B219)&gt;=2,1,COUNTIF(星期四78节!#REF!,B219)))*2</f>
        <v>#REF!</v>
      </c>
      <c r="H219" s="34" t="e">
        <f>(IF(COUNTIF(星期四78节!#REF!,B219)&gt;=2,1,COUNTIF(星期四78节!#REF!,B219))+IF(COUNTIF(星期四78节!#REF!,B219)&gt;=2,1,COUNTIF(星期四78节!#REF!,B219))+IF(COUNTIF(星期四78节!#REF!,B219)&gt;=2,1,COUNTIF(星期四78节!#REF!,B219))+IF(COUNTIF(星期四78节!#REF!,B219)&gt;=2,1,COUNTIF(星期四78节!#REF!,B219)))*2</f>
        <v>#REF!</v>
      </c>
      <c r="I219" s="34" t="e">
        <f>(IF(COUNTIF(星期四78节!#REF!,B219)&gt;=2,1,COUNTIF(星期四78节!#REF!,B219))+IF(COUNTIF(星期四78节!#REF!,B219)&gt;=2,1,COUNTIF(星期四78节!#REF!,B219))+IF(COUNTIF(星期四78节!#REF!,B219)&gt;=2,1,COUNTIF(星期四78节!#REF!,B219))+IF(COUNTIF(星期四78节!#REF!,B219)&gt;=2,1,COUNTIF(星期四78节!#REF!,B219)))*2</f>
        <v>#REF!</v>
      </c>
      <c r="J219" s="34" t="e">
        <f>(IF(COUNTIF(星期四78节!#REF!,B219)&gt;=2,1,COUNTIF(星期四78节!#REF!,B219))+IF(COUNTIF(星期四78节!#REF!,B219)&gt;=2,1,COUNTIF(星期四78节!#REF!,B219))+IF(COUNTIF(星期四78节!#REF!,B219)&gt;=2,1,COUNTIF(星期四78节!#REF!,B219))+IF(COUNTIF(星期四78节!#REF!,B219)&gt;=2,1,COUNTIF(星期四78节!#REF!,B219)))*2</f>
        <v>#REF!</v>
      </c>
      <c r="K219" s="34" t="e">
        <f>(IF(COUNTIF(星期四78节!#REF!,B219)&gt;=2,1,COUNTIF(星期四78节!#REF!,B219))+IF(COUNTIF(星期四78节!#REF!,B219)&gt;=2,1,COUNTIF(星期四78节!#REF!,B219)))*2+(IF(COUNTIF(星期四78节!#REF!,B219)&gt;=2,1,COUNTIF(星期四78节!#REF!,B219))+IF(COUNTIF(星期四78节!#REF!,B219)&gt;=2,1,COUNTIF(星期四78节!#REF!,B219)))*2</f>
        <v>#REF!</v>
      </c>
      <c r="L219" s="34" t="e">
        <f>(IF(COUNTIF(星期四78节!#REF!,B219)&gt;=2,1,COUNTIF(星期四78节!#REF!,B219))+IF(COUNTIF(星期四78节!#REF!,B219)&gt;=2,1,COUNTIF(星期四78节!#REF!,B219))+IF(COUNTIF(星期四78节!#REF!,B219)&gt;=2,1,COUNTIF(星期四78节!#REF!,B219))+IF(COUNTIF(星期四78节!#REF!,B219)&gt;=2,1,COUNTIF(星期四78节!#REF!,B219)))*2</f>
        <v>#REF!</v>
      </c>
      <c r="M219" s="34" t="e">
        <f>(IF(COUNTIF(星期四78节!#REF!,B219)&gt;=2,1,COUNTIF(星期四78节!#REF!,B219))+IF(COUNTIF(星期四78节!#REF!,B219)&gt;=2,1,COUNTIF(星期四78节!#REF!,B219))+IF(COUNTIF(星期四78节!#REF!,B219)&gt;=2,1,COUNTIF(星期四78节!#REF!,B219))+IF(COUNTIF(星期四78节!#REF!,B219)&gt;=2,1,COUNTIF(星期四78节!#REF!,B219)))*2</f>
        <v>#REF!</v>
      </c>
      <c r="N219" s="34" t="e">
        <f t="shared" si="9"/>
        <v>#REF!</v>
      </c>
    </row>
    <row r="220" ht="20.1" customHeight="1" spans="1:14">
      <c r="A220" s="31">
        <v>250</v>
      </c>
      <c r="B220" s="32" t="s">
        <v>987</v>
      </c>
      <c r="C220" s="33" t="str">
        <f>VLOOKUP(B220,教师基础数据!$B$2:$G4504,3,FALSE)</f>
        <v>信艺系</v>
      </c>
      <c r="D220" s="33" t="str">
        <f>VLOOKUP(B220,教师基础数据!$B$2:$G629,4,FALSE)</f>
        <v>兼职</v>
      </c>
      <c r="E220" s="33" t="str">
        <f>VLOOKUP(B220,教师基础数据!$B$2:$G4662,5,FALSE)</f>
        <v>计应教研室</v>
      </c>
      <c r="F220" s="31">
        <f t="shared" si="8"/>
        <v>7</v>
      </c>
      <c r="G220" s="34" t="e">
        <f>(IF(COUNTIF(星期四78节!#REF!,B220)&gt;=2,1,COUNTIF(星期四78节!#REF!,B220))+IF(COUNTIF(星期四78节!#REF!,B220)&gt;=2,1,COUNTIF(星期四78节!#REF!,B220))+IF(COUNTIF(星期四78节!#REF!,B220)&gt;=2,1,COUNTIF(星期四78节!#REF!,B220))+IF(COUNTIF(星期四78节!#REF!,B220)&gt;=2,1,COUNTIF(星期四78节!#REF!,B220)))*2</f>
        <v>#REF!</v>
      </c>
      <c r="H220" s="34" t="e">
        <f>(IF(COUNTIF(星期四78节!#REF!,B220)&gt;=2,1,COUNTIF(星期四78节!#REF!,B220))+IF(COUNTIF(星期四78节!#REF!,B220)&gt;=2,1,COUNTIF(星期四78节!#REF!,B220))+IF(COUNTIF(星期四78节!#REF!,B220)&gt;=2,1,COUNTIF(星期四78节!#REF!,B220))+IF(COUNTIF(星期四78节!#REF!,B220)&gt;=2,1,COUNTIF(星期四78节!#REF!,B220)))*2</f>
        <v>#REF!</v>
      </c>
      <c r="I220" s="34" t="e">
        <f>(IF(COUNTIF(星期四78节!#REF!,B220)&gt;=2,1,COUNTIF(星期四78节!#REF!,B220))+IF(COUNTIF(星期四78节!#REF!,B220)&gt;=2,1,COUNTIF(星期四78节!#REF!,B220))+IF(COUNTIF(星期四78节!#REF!,B220)&gt;=2,1,COUNTIF(星期四78节!#REF!,B220))+IF(COUNTIF(星期四78节!#REF!,B220)&gt;=2,1,COUNTIF(星期四78节!#REF!,B220)))*2</f>
        <v>#REF!</v>
      </c>
      <c r="J220" s="34" t="e">
        <f>(IF(COUNTIF(星期四78节!#REF!,B220)&gt;=2,1,COUNTIF(星期四78节!#REF!,B220))+IF(COUNTIF(星期四78节!#REF!,B220)&gt;=2,1,COUNTIF(星期四78节!#REF!,B220))+IF(COUNTIF(星期四78节!#REF!,B220)&gt;=2,1,COUNTIF(星期四78节!#REF!,B220))+IF(COUNTIF(星期四78节!#REF!,B220)&gt;=2,1,COUNTIF(星期四78节!#REF!,B220)))*2</f>
        <v>#REF!</v>
      </c>
      <c r="K220" s="34" t="e">
        <f>(IF(COUNTIF(星期四78节!#REF!,B220)&gt;=2,1,COUNTIF(星期四78节!#REF!,B220))+IF(COUNTIF(星期四78节!#REF!,B220)&gt;=2,1,COUNTIF(星期四78节!#REF!,B220)))*2+(IF(COUNTIF(星期四78节!#REF!,B220)&gt;=2,1,COUNTIF(星期四78节!#REF!,B220))+IF(COUNTIF(星期四78节!#REF!,B220)&gt;=2,1,COUNTIF(星期四78节!#REF!,B220)))*2</f>
        <v>#REF!</v>
      </c>
      <c r="L220" s="34" t="e">
        <f>(IF(COUNTIF(星期四78节!#REF!,B220)&gt;=2,1,COUNTIF(星期四78节!#REF!,B220))+IF(COUNTIF(星期四78节!#REF!,B220)&gt;=2,1,COUNTIF(星期四78节!#REF!,B220))+IF(COUNTIF(星期四78节!#REF!,B220)&gt;=2,1,COUNTIF(星期四78节!#REF!,B220))+IF(COUNTIF(星期四78节!#REF!,B220)&gt;=2,1,COUNTIF(星期四78节!#REF!,B220)))*2</f>
        <v>#REF!</v>
      </c>
      <c r="M220" s="34" t="e">
        <f>(IF(COUNTIF(星期四78节!#REF!,B220)&gt;=2,1,COUNTIF(星期四78节!#REF!,B220))+IF(COUNTIF(星期四78节!#REF!,B220)&gt;=2,1,COUNTIF(星期四78节!#REF!,B220))+IF(COUNTIF(星期四78节!#REF!,B220)&gt;=2,1,COUNTIF(星期四78节!#REF!,B220))+IF(COUNTIF(星期四78节!#REF!,B220)&gt;=2,1,COUNTIF(星期四78节!#REF!,B220)))*2</f>
        <v>#REF!</v>
      </c>
      <c r="N220" s="34" t="e">
        <f t="shared" si="9"/>
        <v>#REF!</v>
      </c>
    </row>
    <row r="221" ht="20.1" customHeight="1" spans="1:14">
      <c r="A221" s="31">
        <v>251</v>
      </c>
      <c r="B221" s="32" t="s">
        <v>988</v>
      </c>
      <c r="C221" s="33" t="str">
        <f>VLOOKUP(B221,教师基础数据!$B$2:$G4739,3,FALSE)</f>
        <v>信艺系</v>
      </c>
      <c r="D221" s="33" t="str">
        <f>VLOOKUP(B221,教师基础数据!$B$2:$G638,4,FALSE)</f>
        <v>兼职</v>
      </c>
      <c r="E221" s="33" t="str">
        <f>VLOOKUP(B221,教师基础数据!$B$2:$G4671,5,FALSE)</f>
        <v>计应教研室</v>
      </c>
      <c r="F221" s="31">
        <f t="shared" si="8"/>
        <v>7</v>
      </c>
      <c r="G221" s="34" t="e">
        <f>(IF(COUNTIF(星期四78节!#REF!,B221)&gt;=2,1,COUNTIF(星期四78节!#REF!,B221))+IF(COUNTIF(星期四78节!#REF!,B221)&gt;=2,1,COUNTIF(星期四78节!#REF!,B221))+IF(COUNTIF(星期四78节!#REF!,B221)&gt;=2,1,COUNTIF(星期四78节!#REF!,B221))+IF(COUNTIF(星期四78节!#REF!,B221)&gt;=2,1,COUNTIF(星期四78节!#REF!,B221)))*2</f>
        <v>#REF!</v>
      </c>
      <c r="H221" s="34" t="e">
        <f>(IF(COUNTIF(星期四78节!#REF!,B221)&gt;=2,1,COUNTIF(星期四78节!#REF!,B221))+IF(COUNTIF(星期四78节!#REF!,B221)&gt;=2,1,COUNTIF(星期四78节!#REF!,B221))+IF(COUNTIF(星期四78节!#REF!,B221)&gt;=2,1,COUNTIF(星期四78节!#REF!,B221))+IF(COUNTIF(星期四78节!#REF!,B221)&gt;=2,1,COUNTIF(星期四78节!#REF!,B221)))*2</f>
        <v>#REF!</v>
      </c>
      <c r="I221" s="34" t="e">
        <f>(IF(COUNTIF(星期四78节!#REF!,B221)&gt;=2,1,COUNTIF(星期四78节!#REF!,B221))+IF(COUNTIF(星期四78节!#REF!,B221)&gt;=2,1,COUNTIF(星期四78节!#REF!,B221))+IF(COUNTIF(星期四78节!#REF!,B221)&gt;=2,1,COUNTIF(星期四78节!#REF!,B221))+IF(COUNTIF(星期四78节!#REF!,B221)&gt;=2,1,COUNTIF(星期四78节!#REF!,B221)))*2</f>
        <v>#REF!</v>
      </c>
      <c r="J221" s="34" t="e">
        <f>(IF(COUNTIF(星期四78节!#REF!,B221)&gt;=2,1,COUNTIF(星期四78节!#REF!,B221))+IF(COUNTIF(星期四78节!#REF!,B221)&gt;=2,1,COUNTIF(星期四78节!#REF!,B221))+IF(COUNTIF(星期四78节!#REF!,B221)&gt;=2,1,COUNTIF(星期四78节!#REF!,B221))+IF(COUNTIF(星期四78节!#REF!,B221)&gt;=2,1,COUNTIF(星期四78节!#REF!,B221)))*2</f>
        <v>#REF!</v>
      </c>
      <c r="K221" s="34" t="e">
        <f>(IF(COUNTIF(星期四78节!#REF!,B221)&gt;=2,1,COUNTIF(星期四78节!#REF!,B221))+IF(COUNTIF(星期四78节!#REF!,B221)&gt;=2,1,COUNTIF(星期四78节!#REF!,B221)))*2+(IF(COUNTIF(星期四78节!#REF!,B221)&gt;=2,1,COUNTIF(星期四78节!#REF!,B221))+IF(COUNTIF(星期四78节!#REF!,B221)&gt;=2,1,COUNTIF(星期四78节!#REF!,B221)))*2</f>
        <v>#REF!</v>
      </c>
      <c r="L221" s="34" t="e">
        <f>(IF(COUNTIF(星期四78节!#REF!,B221)&gt;=2,1,COUNTIF(星期四78节!#REF!,B221))+IF(COUNTIF(星期四78节!#REF!,B221)&gt;=2,1,COUNTIF(星期四78节!#REF!,B221))+IF(COUNTIF(星期四78节!#REF!,B221)&gt;=2,1,COUNTIF(星期四78节!#REF!,B221))+IF(COUNTIF(星期四78节!#REF!,B221)&gt;=2,1,COUNTIF(星期四78节!#REF!,B221)))*2</f>
        <v>#REF!</v>
      </c>
      <c r="M221" s="34" t="e">
        <f>(IF(COUNTIF(星期四78节!#REF!,B221)&gt;=2,1,COUNTIF(星期四78节!#REF!,B221))+IF(COUNTIF(星期四78节!#REF!,B221)&gt;=2,1,COUNTIF(星期四78节!#REF!,B221))+IF(COUNTIF(星期四78节!#REF!,B221)&gt;=2,1,COUNTIF(星期四78节!#REF!,B221))+IF(COUNTIF(星期四78节!#REF!,B221)&gt;=2,1,COUNTIF(星期四78节!#REF!,B221)))*2</f>
        <v>#REF!</v>
      </c>
      <c r="N221" s="34" t="e">
        <f t="shared" si="9"/>
        <v>#REF!</v>
      </c>
    </row>
    <row r="222" ht="20.1" customHeight="1" spans="1:14">
      <c r="A222" s="31">
        <v>252</v>
      </c>
      <c r="B222" s="35" t="s">
        <v>989</v>
      </c>
      <c r="C222" s="33" t="str">
        <f>VLOOKUP(B222,教师基础数据!$B$2:$G4517,3,FALSE)</f>
        <v>信艺系</v>
      </c>
      <c r="D222" s="33" t="str">
        <f>VLOOKUP(B222,教师基础数据!$B$2:$G694,4,FALSE)</f>
        <v>兼职</v>
      </c>
      <c r="E222" s="33" t="str">
        <f>VLOOKUP(B222,教师基础数据!$B$2:$G4728,5,FALSE)</f>
        <v>计应教研室</v>
      </c>
      <c r="F222" s="31">
        <f t="shared" si="8"/>
        <v>7</v>
      </c>
      <c r="G222" s="34" t="e">
        <f>(IF(COUNTIF(星期四78节!#REF!,B222)&gt;=2,1,COUNTIF(星期四78节!#REF!,B222))+IF(COUNTIF(星期四78节!#REF!,B222)&gt;=2,1,COUNTIF(星期四78节!#REF!,B222))+IF(COUNTIF(星期四78节!#REF!,B222)&gt;=2,1,COUNTIF(星期四78节!#REF!,B222))+IF(COUNTIF(星期四78节!#REF!,B222)&gt;=2,1,COUNTIF(星期四78节!#REF!,B222)))*2</f>
        <v>#REF!</v>
      </c>
      <c r="H222" s="34" t="e">
        <f>(IF(COUNTIF(星期四78节!#REF!,B222)&gt;=2,1,COUNTIF(星期四78节!#REF!,B222))+IF(COUNTIF(星期四78节!#REF!,B222)&gt;=2,1,COUNTIF(星期四78节!#REF!,B222))+IF(COUNTIF(星期四78节!#REF!,B222)&gt;=2,1,COUNTIF(星期四78节!#REF!,B222))+IF(COUNTIF(星期四78节!#REF!,B222)&gt;=2,1,COUNTIF(星期四78节!#REF!,B222)))*2</f>
        <v>#REF!</v>
      </c>
      <c r="I222" s="34" t="e">
        <f>(IF(COUNTIF(星期四78节!#REF!,B222)&gt;=2,1,COUNTIF(星期四78节!#REF!,B222))+IF(COUNTIF(星期四78节!#REF!,B222)&gt;=2,1,COUNTIF(星期四78节!#REF!,B222))+IF(COUNTIF(星期四78节!#REF!,B222)&gt;=2,1,COUNTIF(星期四78节!#REF!,B222))+IF(COUNTIF(星期四78节!#REF!,B222)&gt;=2,1,COUNTIF(星期四78节!#REF!,B222)))*2</f>
        <v>#REF!</v>
      </c>
      <c r="J222" s="34" t="e">
        <f>(IF(COUNTIF(星期四78节!#REF!,B222)&gt;=2,1,COUNTIF(星期四78节!#REF!,B222))+IF(COUNTIF(星期四78节!#REF!,B222)&gt;=2,1,COUNTIF(星期四78节!#REF!,B222))+IF(COUNTIF(星期四78节!#REF!,B222)&gt;=2,1,COUNTIF(星期四78节!#REF!,B222))+IF(COUNTIF(星期四78节!#REF!,B222)&gt;=2,1,COUNTIF(星期四78节!#REF!,B222)))*2</f>
        <v>#REF!</v>
      </c>
      <c r="K222" s="34" t="e">
        <f>(IF(COUNTIF(星期四78节!#REF!,B222)&gt;=2,1,COUNTIF(星期四78节!#REF!,B222))+IF(COUNTIF(星期四78节!#REF!,B222)&gt;=2,1,COUNTIF(星期四78节!#REF!,B222)))*2+(IF(COUNTIF(星期四78节!#REF!,B222)&gt;=2,1,COUNTIF(星期四78节!#REF!,B222))+IF(COUNTIF(星期四78节!#REF!,B222)&gt;=2,1,COUNTIF(星期四78节!#REF!,B222)))*2</f>
        <v>#REF!</v>
      </c>
      <c r="L222" s="34" t="e">
        <f>(IF(COUNTIF(星期四78节!#REF!,B222)&gt;=2,1,COUNTIF(星期四78节!#REF!,B222))+IF(COUNTIF(星期四78节!#REF!,B222)&gt;=2,1,COUNTIF(星期四78节!#REF!,B222))+IF(COUNTIF(星期四78节!#REF!,B222)&gt;=2,1,COUNTIF(星期四78节!#REF!,B222))+IF(COUNTIF(星期四78节!#REF!,B222)&gt;=2,1,COUNTIF(星期四78节!#REF!,B222)))*2</f>
        <v>#REF!</v>
      </c>
      <c r="M222" s="34" t="e">
        <f>(IF(COUNTIF(星期四78节!#REF!,B222)&gt;=2,1,COUNTIF(星期四78节!#REF!,B222))+IF(COUNTIF(星期四78节!#REF!,B222)&gt;=2,1,COUNTIF(星期四78节!#REF!,B222))+IF(COUNTIF(星期四78节!#REF!,B222)&gt;=2,1,COUNTIF(星期四78节!#REF!,B222))+IF(COUNTIF(星期四78节!#REF!,B222)&gt;=2,1,COUNTIF(星期四78节!#REF!,B222)))*2</f>
        <v>#REF!</v>
      </c>
      <c r="N222" s="34" t="e">
        <f t="shared" si="9"/>
        <v>#REF!</v>
      </c>
    </row>
    <row r="223" ht="20.1" customHeight="1" spans="1:14">
      <c r="A223" s="31">
        <v>255</v>
      </c>
      <c r="B223" s="32" t="s">
        <v>990</v>
      </c>
      <c r="C223" s="33" t="str">
        <f>VLOOKUP(B223,教师基础数据!$B$2:$G4741,3,FALSE)</f>
        <v>信艺系</v>
      </c>
      <c r="D223" s="33" t="str">
        <f>VLOOKUP(B223,教师基础数据!$B$2:$G472,4,FALSE)</f>
        <v>外聘</v>
      </c>
      <c r="E223" s="33" t="str">
        <f>VLOOKUP(B223,教师基础数据!$B$2:$G4505,5,FALSE)</f>
        <v>计应教研室</v>
      </c>
      <c r="F223" s="31">
        <f t="shared" si="8"/>
        <v>7</v>
      </c>
      <c r="G223" s="34" t="e">
        <f>(IF(COUNTIF(星期四78节!#REF!,B223)&gt;=2,1,COUNTIF(星期四78节!#REF!,B223))+IF(COUNTIF(星期四78节!#REF!,B223)&gt;=2,1,COUNTIF(星期四78节!#REF!,B223))+IF(COUNTIF(星期四78节!#REF!,B223)&gt;=2,1,COUNTIF(星期四78节!#REF!,B223))+IF(COUNTIF(星期四78节!#REF!,B223)&gt;=2,1,COUNTIF(星期四78节!#REF!,B223)))*2</f>
        <v>#REF!</v>
      </c>
      <c r="H223" s="34" t="e">
        <f>(IF(COUNTIF(星期四78节!#REF!,B223)&gt;=2,1,COUNTIF(星期四78节!#REF!,B223))+IF(COUNTIF(星期四78节!#REF!,B223)&gt;=2,1,COUNTIF(星期四78节!#REF!,B223))+IF(COUNTIF(星期四78节!#REF!,B223)&gt;=2,1,COUNTIF(星期四78节!#REF!,B223))+IF(COUNTIF(星期四78节!#REF!,B223)&gt;=2,1,COUNTIF(星期四78节!#REF!,B223)))*2</f>
        <v>#REF!</v>
      </c>
      <c r="I223" s="34" t="e">
        <f>(IF(COUNTIF(星期四78节!#REF!,B223)&gt;=2,1,COUNTIF(星期四78节!#REF!,B223))+IF(COUNTIF(星期四78节!#REF!,B223)&gt;=2,1,COUNTIF(星期四78节!#REF!,B223))+IF(COUNTIF(星期四78节!#REF!,B223)&gt;=2,1,COUNTIF(星期四78节!#REF!,B223))+IF(COUNTIF(星期四78节!#REF!,B223)&gt;=2,1,COUNTIF(星期四78节!#REF!,B223)))*2</f>
        <v>#REF!</v>
      </c>
      <c r="J223" s="34" t="e">
        <f>(IF(COUNTIF(星期四78节!#REF!,B223)&gt;=2,1,COUNTIF(星期四78节!#REF!,B223))+IF(COUNTIF(星期四78节!#REF!,B223)&gt;=2,1,COUNTIF(星期四78节!#REF!,B223))+IF(COUNTIF(星期四78节!#REF!,B223)&gt;=2,1,COUNTIF(星期四78节!#REF!,B223))+IF(COUNTIF(星期四78节!#REF!,B223)&gt;=2,1,COUNTIF(星期四78节!#REF!,B223)))*2</f>
        <v>#REF!</v>
      </c>
      <c r="K223" s="34" t="e">
        <f>(IF(COUNTIF(星期四78节!#REF!,B223)&gt;=2,1,COUNTIF(星期四78节!#REF!,B223))+IF(COUNTIF(星期四78节!#REF!,B223)&gt;=2,1,COUNTIF(星期四78节!#REF!,B223)))*2+(IF(COUNTIF(星期四78节!#REF!,B223)&gt;=2,1,COUNTIF(星期四78节!#REF!,B223))+IF(COUNTIF(星期四78节!#REF!,B223)&gt;=2,1,COUNTIF(星期四78节!#REF!,B223)))*2</f>
        <v>#REF!</v>
      </c>
      <c r="L223" s="34" t="e">
        <f>(IF(COUNTIF(星期四78节!#REF!,B223)&gt;=2,1,COUNTIF(星期四78节!#REF!,B223))+IF(COUNTIF(星期四78节!#REF!,B223)&gt;=2,1,COUNTIF(星期四78节!#REF!,B223))+IF(COUNTIF(星期四78节!#REF!,B223)&gt;=2,1,COUNTIF(星期四78节!#REF!,B223))+IF(COUNTIF(星期四78节!#REF!,B223)&gt;=2,1,COUNTIF(星期四78节!#REF!,B223)))*2</f>
        <v>#REF!</v>
      </c>
      <c r="M223" s="34" t="e">
        <f>(IF(COUNTIF(星期四78节!#REF!,B223)&gt;=2,1,COUNTIF(星期四78节!#REF!,B223))+IF(COUNTIF(星期四78节!#REF!,B223)&gt;=2,1,COUNTIF(星期四78节!#REF!,B223))+IF(COUNTIF(星期四78节!#REF!,B223)&gt;=2,1,COUNTIF(星期四78节!#REF!,B223))+IF(COUNTIF(星期四78节!#REF!,B223)&gt;=2,1,COUNTIF(星期四78节!#REF!,B223)))*2</f>
        <v>#REF!</v>
      </c>
      <c r="N223" s="34" t="e">
        <f t="shared" si="9"/>
        <v>#REF!</v>
      </c>
    </row>
    <row r="224" ht="20.1" customHeight="1" spans="1:14">
      <c r="A224" s="31">
        <v>256</v>
      </c>
      <c r="B224" s="32" t="s">
        <v>991</v>
      </c>
      <c r="C224" s="33" t="str">
        <f>VLOOKUP(B224,教师基础数据!$B$2:$G4495,3,FALSE)</f>
        <v>信艺系</v>
      </c>
      <c r="D224" s="33" t="str">
        <f>VLOOKUP(B224,教师基础数据!$B$2:$G474,4,FALSE)</f>
        <v>专职</v>
      </c>
      <c r="E224" s="33" t="str">
        <f>VLOOKUP(B224,教师基础数据!$B$2:$G4507,5,FALSE)</f>
        <v>计应教研室</v>
      </c>
      <c r="F224" s="31">
        <f t="shared" si="8"/>
        <v>7</v>
      </c>
      <c r="G224" s="34" t="e">
        <f>(IF(COUNTIF(星期四78节!#REF!,B224)&gt;=2,1,COUNTIF(星期四78节!#REF!,B224))+IF(COUNTIF(星期四78节!#REF!,B224)&gt;=2,1,COUNTIF(星期四78节!#REF!,B224))+IF(COUNTIF(星期四78节!#REF!,B224)&gt;=2,1,COUNTIF(星期四78节!#REF!,B224))+IF(COUNTIF(星期四78节!#REF!,B224)&gt;=2,1,COUNTIF(星期四78节!#REF!,B224)))*2</f>
        <v>#REF!</v>
      </c>
      <c r="H224" s="34" t="e">
        <f>(IF(COUNTIF(星期四78节!#REF!,B224)&gt;=2,1,COUNTIF(星期四78节!#REF!,B224))+IF(COUNTIF(星期四78节!#REF!,B224)&gt;=2,1,COUNTIF(星期四78节!#REF!,B224))+IF(COUNTIF(星期四78节!#REF!,B224)&gt;=2,1,COUNTIF(星期四78节!#REF!,B224))+IF(COUNTIF(星期四78节!#REF!,B224)&gt;=2,1,COUNTIF(星期四78节!#REF!,B224)))*2</f>
        <v>#REF!</v>
      </c>
      <c r="I224" s="34" t="e">
        <f>(IF(COUNTIF(星期四78节!#REF!,B224)&gt;=2,1,COUNTIF(星期四78节!#REF!,B224))+IF(COUNTIF(星期四78节!#REF!,B224)&gt;=2,1,COUNTIF(星期四78节!#REF!,B224))+IF(COUNTIF(星期四78节!#REF!,B224)&gt;=2,1,COUNTIF(星期四78节!#REF!,B224))+IF(COUNTIF(星期四78节!#REF!,B224)&gt;=2,1,COUNTIF(星期四78节!#REF!,B224)))*2</f>
        <v>#REF!</v>
      </c>
      <c r="J224" s="34" t="e">
        <f>(IF(COUNTIF(星期四78节!#REF!,B224)&gt;=2,1,COUNTIF(星期四78节!#REF!,B224))+IF(COUNTIF(星期四78节!#REF!,B224)&gt;=2,1,COUNTIF(星期四78节!#REF!,B224))+IF(COUNTIF(星期四78节!#REF!,B224)&gt;=2,1,COUNTIF(星期四78节!#REF!,B224))+IF(COUNTIF(星期四78节!#REF!,B224)&gt;=2,1,COUNTIF(星期四78节!#REF!,B224)))*2</f>
        <v>#REF!</v>
      </c>
      <c r="K224" s="34" t="e">
        <f>(IF(COUNTIF(星期四78节!#REF!,B224)&gt;=2,1,COUNTIF(星期四78节!#REF!,B224))+IF(COUNTIF(星期四78节!#REF!,B224)&gt;=2,1,COUNTIF(星期四78节!#REF!,B224)))*2+(IF(COUNTIF(星期四78节!#REF!,B224)&gt;=2,1,COUNTIF(星期四78节!#REF!,B224))+IF(COUNTIF(星期四78节!#REF!,B224)&gt;=2,1,COUNTIF(星期四78节!#REF!,B224)))*2</f>
        <v>#REF!</v>
      </c>
      <c r="L224" s="34" t="e">
        <f>(IF(COUNTIF(星期四78节!#REF!,B224)&gt;=2,1,COUNTIF(星期四78节!#REF!,B224))+IF(COUNTIF(星期四78节!#REF!,B224)&gt;=2,1,COUNTIF(星期四78节!#REF!,B224))+IF(COUNTIF(星期四78节!#REF!,B224)&gt;=2,1,COUNTIF(星期四78节!#REF!,B224))+IF(COUNTIF(星期四78节!#REF!,B224)&gt;=2,1,COUNTIF(星期四78节!#REF!,B224)))*2</f>
        <v>#REF!</v>
      </c>
      <c r="M224" s="34" t="e">
        <f>(IF(COUNTIF(星期四78节!#REF!,B224)&gt;=2,1,COUNTIF(星期四78节!#REF!,B224))+IF(COUNTIF(星期四78节!#REF!,B224)&gt;=2,1,COUNTIF(星期四78节!#REF!,B224))+IF(COUNTIF(星期四78节!#REF!,B224)&gt;=2,1,COUNTIF(星期四78节!#REF!,B224))+IF(COUNTIF(星期四78节!#REF!,B224)&gt;=2,1,COUNTIF(星期四78节!#REF!,B224)))*2</f>
        <v>#REF!</v>
      </c>
      <c r="N224" s="34" t="e">
        <f t="shared" si="9"/>
        <v>#REF!</v>
      </c>
    </row>
    <row r="225" ht="20.1" customHeight="1" spans="1:14">
      <c r="A225" s="31">
        <v>257</v>
      </c>
      <c r="B225" s="32" t="s">
        <v>992</v>
      </c>
      <c r="C225" s="33" t="str">
        <f>VLOOKUP(B225,教师基础数据!$B$2:$G4762,3,FALSE)</f>
        <v>信艺系</v>
      </c>
      <c r="D225" s="33" t="str">
        <f>VLOOKUP(B225,教师基础数据!$B$2:$G510,4,FALSE)</f>
        <v>专职</v>
      </c>
      <c r="E225" s="33" t="str">
        <f>VLOOKUP(B225,教师基础数据!$B$2:$G4543,5,FALSE)</f>
        <v>计应教研室</v>
      </c>
      <c r="F225" s="31">
        <f t="shared" si="8"/>
        <v>7</v>
      </c>
      <c r="G225" s="34" t="e">
        <f>(IF(COUNTIF(星期四78节!#REF!,B225)&gt;=2,1,COUNTIF(星期四78节!#REF!,B225))+IF(COUNTIF(星期四78节!#REF!,B225)&gt;=2,1,COUNTIF(星期四78节!#REF!,B225))+IF(COUNTIF(星期四78节!#REF!,B225)&gt;=2,1,COUNTIF(星期四78节!#REF!,B225))+IF(COUNTIF(星期四78节!#REF!,B225)&gt;=2,1,COUNTIF(星期四78节!#REF!,B225)))*2</f>
        <v>#REF!</v>
      </c>
      <c r="H225" s="34" t="e">
        <f>(IF(COUNTIF(星期四78节!#REF!,B225)&gt;=2,1,COUNTIF(星期四78节!#REF!,B225))+IF(COUNTIF(星期四78节!#REF!,B225)&gt;=2,1,COUNTIF(星期四78节!#REF!,B225))+IF(COUNTIF(星期四78节!#REF!,B225)&gt;=2,1,COUNTIF(星期四78节!#REF!,B225))+IF(COUNTIF(星期四78节!#REF!,B225)&gt;=2,1,COUNTIF(星期四78节!#REF!,B225)))*2</f>
        <v>#REF!</v>
      </c>
      <c r="I225" s="34" t="e">
        <f>(IF(COUNTIF(星期四78节!#REF!,B225)&gt;=2,1,COUNTIF(星期四78节!#REF!,B225))+IF(COUNTIF(星期四78节!#REF!,B225)&gt;=2,1,COUNTIF(星期四78节!#REF!,B225))+IF(COUNTIF(星期四78节!#REF!,B225)&gt;=2,1,COUNTIF(星期四78节!#REF!,B225))+IF(COUNTIF(星期四78节!#REF!,B225)&gt;=2,1,COUNTIF(星期四78节!#REF!,B225)))*2</f>
        <v>#REF!</v>
      </c>
      <c r="J225" s="34" t="e">
        <f>(IF(COUNTIF(星期四78节!#REF!,B225)&gt;=2,1,COUNTIF(星期四78节!#REF!,B225))+IF(COUNTIF(星期四78节!#REF!,B225)&gt;=2,1,COUNTIF(星期四78节!#REF!,B225))+IF(COUNTIF(星期四78节!#REF!,B225)&gt;=2,1,COUNTIF(星期四78节!#REF!,B225))+IF(COUNTIF(星期四78节!#REF!,B225)&gt;=2,1,COUNTIF(星期四78节!#REF!,B225)))*2</f>
        <v>#REF!</v>
      </c>
      <c r="K225" s="34" t="e">
        <f>(IF(COUNTIF(星期四78节!#REF!,B225)&gt;=2,1,COUNTIF(星期四78节!#REF!,B225))+IF(COUNTIF(星期四78节!#REF!,B225)&gt;=2,1,COUNTIF(星期四78节!#REF!,B225)))*2+(IF(COUNTIF(星期四78节!#REF!,B225)&gt;=2,1,COUNTIF(星期四78节!#REF!,B225))+IF(COUNTIF(星期四78节!#REF!,B225)&gt;=2,1,COUNTIF(星期四78节!#REF!,B225)))*2</f>
        <v>#REF!</v>
      </c>
      <c r="L225" s="34" t="e">
        <f>(IF(COUNTIF(星期四78节!#REF!,B225)&gt;=2,1,COUNTIF(星期四78节!#REF!,B225))+IF(COUNTIF(星期四78节!#REF!,B225)&gt;=2,1,COUNTIF(星期四78节!#REF!,B225))+IF(COUNTIF(星期四78节!#REF!,B225)&gt;=2,1,COUNTIF(星期四78节!#REF!,B225))+IF(COUNTIF(星期四78节!#REF!,B225)&gt;=2,1,COUNTIF(星期四78节!#REF!,B225)))*2</f>
        <v>#REF!</v>
      </c>
      <c r="M225" s="34" t="e">
        <f>(IF(COUNTIF(星期四78节!#REF!,B225)&gt;=2,1,COUNTIF(星期四78节!#REF!,B225))+IF(COUNTIF(星期四78节!#REF!,B225)&gt;=2,1,COUNTIF(星期四78节!#REF!,B225))+IF(COUNTIF(星期四78节!#REF!,B225)&gt;=2,1,COUNTIF(星期四78节!#REF!,B225))+IF(COUNTIF(星期四78节!#REF!,B225)&gt;=2,1,COUNTIF(星期四78节!#REF!,B225)))*2</f>
        <v>#REF!</v>
      </c>
      <c r="N225" s="34" t="e">
        <f t="shared" si="9"/>
        <v>#REF!</v>
      </c>
    </row>
    <row r="226" ht="20.1" customHeight="1" spans="1:14">
      <c r="A226" s="31">
        <v>258</v>
      </c>
      <c r="B226" s="32" t="s">
        <v>993</v>
      </c>
      <c r="C226" s="33" t="str">
        <f>VLOOKUP(B226,教师基础数据!$B$2:$G4544,3,FALSE)</f>
        <v>信艺系</v>
      </c>
      <c r="D226" s="33" t="str">
        <f>VLOOKUP(B226,教师基础数据!$B$2:$G444,4,FALSE)</f>
        <v>专职</v>
      </c>
      <c r="E226" s="33" t="str">
        <f>VLOOKUP(B226,教师基础数据!$B$2:$G4479,5,FALSE)</f>
        <v>计应教研室</v>
      </c>
      <c r="F226" s="31">
        <f t="shared" si="8"/>
        <v>7</v>
      </c>
      <c r="G226" s="34" t="e">
        <f>(IF(COUNTIF(星期四78节!#REF!,B226)&gt;=2,1,COUNTIF(星期四78节!#REF!,B226))+IF(COUNTIF(星期四78节!#REF!,B226)&gt;=2,1,COUNTIF(星期四78节!#REF!,B226))+IF(COUNTIF(星期四78节!#REF!,B226)&gt;=2,1,COUNTIF(星期四78节!#REF!,B226))+IF(COUNTIF(星期四78节!#REF!,B226)&gt;=2,1,COUNTIF(星期四78节!#REF!,B226)))*2</f>
        <v>#REF!</v>
      </c>
      <c r="H226" s="34" t="e">
        <f>(IF(COUNTIF(星期四78节!#REF!,B226)&gt;=2,1,COUNTIF(星期四78节!#REF!,B226))+IF(COUNTIF(星期四78节!#REF!,B226)&gt;=2,1,COUNTIF(星期四78节!#REF!,B226))+IF(COUNTIF(星期四78节!#REF!,B226)&gt;=2,1,COUNTIF(星期四78节!#REF!,B226))+IF(COUNTIF(星期四78节!#REF!,B226)&gt;=2,1,COUNTIF(星期四78节!#REF!,B226)))*2</f>
        <v>#REF!</v>
      </c>
      <c r="I226" s="34" t="e">
        <f>(IF(COUNTIF(星期四78节!#REF!,B226)&gt;=2,1,COUNTIF(星期四78节!#REF!,B226))+IF(COUNTIF(星期四78节!#REF!,B226)&gt;=2,1,COUNTIF(星期四78节!#REF!,B226))+IF(COUNTIF(星期四78节!#REF!,B226)&gt;=2,1,COUNTIF(星期四78节!#REF!,B226))+IF(COUNTIF(星期四78节!#REF!,B226)&gt;=2,1,COUNTIF(星期四78节!#REF!,B226)))*2</f>
        <v>#REF!</v>
      </c>
      <c r="J226" s="34" t="e">
        <f>(IF(COUNTIF(星期四78节!#REF!,B226)&gt;=2,1,COUNTIF(星期四78节!#REF!,B226))+IF(COUNTIF(星期四78节!#REF!,B226)&gt;=2,1,COUNTIF(星期四78节!#REF!,B226))+IF(COUNTIF(星期四78节!#REF!,B226)&gt;=2,1,COUNTIF(星期四78节!#REF!,B226))+IF(COUNTIF(星期四78节!#REF!,B226)&gt;=2,1,COUNTIF(星期四78节!#REF!,B226)))*2</f>
        <v>#REF!</v>
      </c>
      <c r="K226" s="34" t="e">
        <f>(IF(COUNTIF(星期四78节!#REF!,B226)&gt;=2,1,COUNTIF(星期四78节!#REF!,B226))+IF(COUNTIF(星期四78节!#REF!,B226)&gt;=2,1,COUNTIF(星期四78节!#REF!,B226)))*2+(IF(COUNTIF(星期四78节!#REF!,B226)&gt;=2,1,COUNTIF(星期四78节!#REF!,B226))+IF(COUNTIF(星期四78节!#REF!,B226)&gt;=2,1,COUNTIF(星期四78节!#REF!,B226)))*2</f>
        <v>#REF!</v>
      </c>
      <c r="L226" s="34" t="e">
        <f>(IF(COUNTIF(星期四78节!#REF!,B226)&gt;=2,1,COUNTIF(星期四78节!#REF!,B226))+IF(COUNTIF(星期四78节!#REF!,B226)&gt;=2,1,COUNTIF(星期四78节!#REF!,B226))+IF(COUNTIF(星期四78节!#REF!,B226)&gt;=2,1,COUNTIF(星期四78节!#REF!,B226))+IF(COUNTIF(星期四78节!#REF!,B226)&gt;=2,1,COUNTIF(星期四78节!#REF!,B226)))*2</f>
        <v>#REF!</v>
      </c>
      <c r="M226" s="34" t="e">
        <f>(IF(COUNTIF(星期四78节!#REF!,B226)&gt;=2,1,COUNTIF(星期四78节!#REF!,B226))+IF(COUNTIF(星期四78节!#REF!,B226)&gt;=2,1,COUNTIF(星期四78节!#REF!,B226))+IF(COUNTIF(星期四78节!#REF!,B226)&gt;=2,1,COUNTIF(星期四78节!#REF!,B226))+IF(COUNTIF(星期四78节!#REF!,B226)&gt;=2,1,COUNTIF(星期四78节!#REF!,B226)))*2</f>
        <v>#REF!</v>
      </c>
      <c r="N226" s="34" t="e">
        <f t="shared" si="9"/>
        <v>#REF!</v>
      </c>
    </row>
    <row r="227" ht="20.1" customHeight="1" spans="1:14">
      <c r="A227" s="31">
        <v>259</v>
      </c>
      <c r="B227" s="32" t="s">
        <v>994</v>
      </c>
      <c r="C227" s="33" t="str">
        <f>VLOOKUP(B227,教师基础数据!$B$2:$G4545,3,FALSE)</f>
        <v>信艺系</v>
      </c>
      <c r="D227" s="33" t="str">
        <f>VLOOKUP(B227,教师基础数据!$B$2:$G532,4,FALSE)</f>
        <v>专职</v>
      </c>
      <c r="E227" s="33" t="str">
        <f>VLOOKUP(B227,教师基础数据!$B$2:$G4565,5,FALSE)</f>
        <v>计应教研室</v>
      </c>
      <c r="F227" s="31">
        <f t="shared" si="8"/>
        <v>7</v>
      </c>
      <c r="G227" s="34" t="e">
        <f>(IF(COUNTIF(星期四78节!#REF!,B227)&gt;=2,1,COUNTIF(星期四78节!#REF!,B227))+IF(COUNTIF(星期四78节!#REF!,B227)&gt;=2,1,COUNTIF(星期四78节!#REF!,B227))+IF(COUNTIF(星期四78节!#REF!,B227)&gt;=2,1,COUNTIF(星期四78节!#REF!,B227))+IF(COUNTIF(星期四78节!#REF!,B227)&gt;=2,1,COUNTIF(星期四78节!#REF!,B227)))*2</f>
        <v>#REF!</v>
      </c>
      <c r="H227" s="34" t="e">
        <f>(IF(COUNTIF(星期四78节!#REF!,B227)&gt;=2,1,COUNTIF(星期四78节!#REF!,B227))+IF(COUNTIF(星期四78节!#REF!,B227)&gt;=2,1,COUNTIF(星期四78节!#REF!,B227))+IF(COUNTIF(星期四78节!#REF!,B227)&gt;=2,1,COUNTIF(星期四78节!#REF!,B227))+IF(COUNTIF(星期四78节!#REF!,B227)&gt;=2,1,COUNTIF(星期四78节!#REF!,B227)))*2</f>
        <v>#REF!</v>
      </c>
      <c r="I227" s="34" t="e">
        <f>(IF(COUNTIF(星期四78节!#REF!,B227)&gt;=2,1,COUNTIF(星期四78节!#REF!,B227))+IF(COUNTIF(星期四78节!#REF!,B227)&gt;=2,1,COUNTIF(星期四78节!#REF!,B227))+IF(COUNTIF(星期四78节!#REF!,B227)&gt;=2,1,COUNTIF(星期四78节!#REF!,B227))+IF(COUNTIF(星期四78节!#REF!,B227)&gt;=2,1,COUNTIF(星期四78节!#REF!,B227)))*2</f>
        <v>#REF!</v>
      </c>
      <c r="J227" s="34" t="e">
        <f>(IF(COUNTIF(星期四78节!#REF!,B227)&gt;=2,1,COUNTIF(星期四78节!#REF!,B227))+IF(COUNTIF(星期四78节!#REF!,B227)&gt;=2,1,COUNTIF(星期四78节!#REF!,B227))+IF(COUNTIF(星期四78节!#REF!,B227)&gt;=2,1,COUNTIF(星期四78节!#REF!,B227))+IF(COUNTIF(星期四78节!#REF!,B227)&gt;=2,1,COUNTIF(星期四78节!#REF!,B227)))*2</f>
        <v>#REF!</v>
      </c>
      <c r="K227" s="34" t="e">
        <f>(IF(COUNTIF(星期四78节!#REF!,B227)&gt;=2,1,COUNTIF(星期四78节!#REF!,B227))+IF(COUNTIF(星期四78节!#REF!,B227)&gt;=2,1,COUNTIF(星期四78节!#REF!,B227)))*2+(IF(COUNTIF(星期四78节!#REF!,B227)&gt;=2,1,COUNTIF(星期四78节!#REF!,B227))+IF(COUNTIF(星期四78节!#REF!,B227)&gt;=2,1,COUNTIF(星期四78节!#REF!,B227)))*2</f>
        <v>#REF!</v>
      </c>
      <c r="L227" s="34" t="e">
        <f>(IF(COUNTIF(星期四78节!#REF!,B227)&gt;=2,1,COUNTIF(星期四78节!#REF!,B227))+IF(COUNTIF(星期四78节!#REF!,B227)&gt;=2,1,COUNTIF(星期四78节!#REF!,B227))+IF(COUNTIF(星期四78节!#REF!,B227)&gt;=2,1,COUNTIF(星期四78节!#REF!,B227))+IF(COUNTIF(星期四78节!#REF!,B227)&gt;=2,1,COUNTIF(星期四78节!#REF!,B227)))*2</f>
        <v>#REF!</v>
      </c>
      <c r="M227" s="34" t="e">
        <f>(IF(COUNTIF(星期四78节!#REF!,B227)&gt;=2,1,COUNTIF(星期四78节!#REF!,B227))+IF(COUNTIF(星期四78节!#REF!,B227)&gt;=2,1,COUNTIF(星期四78节!#REF!,B227))+IF(COUNTIF(星期四78节!#REF!,B227)&gt;=2,1,COUNTIF(星期四78节!#REF!,B227))+IF(COUNTIF(星期四78节!#REF!,B227)&gt;=2,1,COUNTIF(星期四78节!#REF!,B227)))*2</f>
        <v>#REF!</v>
      </c>
      <c r="N227" s="34" t="e">
        <f t="shared" si="9"/>
        <v>#REF!</v>
      </c>
    </row>
    <row r="228" ht="20.1" customHeight="1" spans="1:14">
      <c r="A228" s="31">
        <v>260</v>
      </c>
      <c r="B228" s="35" t="s">
        <v>995</v>
      </c>
      <c r="C228" s="33" t="str">
        <f>VLOOKUP(B228,教师基础数据!$B$2:$G4746,3,FALSE)</f>
        <v>信艺系</v>
      </c>
      <c r="D228" s="33" t="str">
        <f>VLOOKUP(B228,教师基础数据!$B$2:$G535,4,FALSE)</f>
        <v>专职</v>
      </c>
      <c r="E228" s="33" t="str">
        <f>VLOOKUP(B228,教师基础数据!$B$2:$G4568,5,FALSE)</f>
        <v>计应教研室</v>
      </c>
      <c r="F228" s="31">
        <f t="shared" si="8"/>
        <v>7</v>
      </c>
      <c r="G228" s="34" t="e">
        <f>(IF(COUNTIF(星期四78节!#REF!,B228)&gt;=2,1,COUNTIF(星期四78节!#REF!,B228))+IF(COUNTIF(星期四78节!#REF!,B228)&gt;=2,1,COUNTIF(星期四78节!#REF!,B228))+IF(COUNTIF(星期四78节!#REF!,B228)&gt;=2,1,COUNTIF(星期四78节!#REF!,B228))+IF(COUNTIF(星期四78节!#REF!,B228)&gt;=2,1,COUNTIF(星期四78节!#REF!,B228)))*2</f>
        <v>#REF!</v>
      </c>
      <c r="H228" s="34" t="e">
        <f>(IF(COUNTIF(星期四78节!#REF!,B228)&gt;=2,1,COUNTIF(星期四78节!#REF!,B228))+IF(COUNTIF(星期四78节!#REF!,B228)&gt;=2,1,COUNTIF(星期四78节!#REF!,B228))+IF(COUNTIF(星期四78节!#REF!,B228)&gt;=2,1,COUNTIF(星期四78节!#REF!,B228))+IF(COUNTIF(星期四78节!#REF!,B228)&gt;=2,1,COUNTIF(星期四78节!#REF!,B228)))*2</f>
        <v>#REF!</v>
      </c>
      <c r="I228" s="34" t="e">
        <f>(IF(COUNTIF(星期四78节!#REF!,B228)&gt;=2,1,COUNTIF(星期四78节!#REF!,B228))+IF(COUNTIF(星期四78节!#REF!,B228)&gt;=2,1,COUNTIF(星期四78节!#REF!,B228))+IF(COUNTIF(星期四78节!#REF!,B228)&gt;=2,1,COUNTIF(星期四78节!#REF!,B228))+IF(COUNTIF(星期四78节!#REF!,B228)&gt;=2,1,COUNTIF(星期四78节!#REF!,B228)))*2</f>
        <v>#REF!</v>
      </c>
      <c r="J228" s="34" t="e">
        <f>(IF(COUNTIF(星期四78节!#REF!,B228)&gt;=2,1,COUNTIF(星期四78节!#REF!,B228))+IF(COUNTIF(星期四78节!#REF!,B228)&gt;=2,1,COUNTIF(星期四78节!#REF!,B228))+IF(COUNTIF(星期四78节!#REF!,B228)&gt;=2,1,COUNTIF(星期四78节!#REF!,B228))+IF(COUNTIF(星期四78节!#REF!,B228)&gt;=2,1,COUNTIF(星期四78节!#REF!,B228)))*2</f>
        <v>#REF!</v>
      </c>
      <c r="K228" s="34" t="e">
        <f>(IF(COUNTIF(星期四78节!#REF!,B228)&gt;=2,1,COUNTIF(星期四78节!#REF!,B228))+IF(COUNTIF(星期四78节!#REF!,B228)&gt;=2,1,COUNTIF(星期四78节!#REF!,B228)))*2+(IF(COUNTIF(星期四78节!#REF!,B228)&gt;=2,1,COUNTIF(星期四78节!#REF!,B228))+IF(COUNTIF(星期四78节!#REF!,B228)&gt;=2,1,COUNTIF(星期四78节!#REF!,B228)))*2</f>
        <v>#REF!</v>
      </c>
      <c r="L228" s="34" t="e">
        <f>(IF(COUNTIF(星期四78节!#REF!,B228)&gt;=2,1,COUNTIF(星期四78节!#REF!,B228))+IF(COUNTIF(星期四78节!#REF!,B228)&gt;=2,1,COUNTIF(星期四78节!#REF!,B228))+IF(COUNTIF(星期四78节!#REF!,B228)&gt;=2,1,COUNTIF(星期四78节!#REF!,B228))+IF(COUNTIF(星期四78节!#REF!,B228)&gt;=2,1,COUNTIF(星期四78节!#REF!,B228)))*2</f>
        <v>#REF!</v>
      </c>
      <c r="M228" s="34" t="e">
        <f>(IF(COUNTIF(星期四78节!#REF!,B228)&gt;=2,1,COUNTIF(星期四78节!#REF!,B228))+IF(COUNTIF(星期四78节!#REF!,B228)&gt;=2,1,COUNTIF(星期四78节!#REF!,B228))+IF(COUNTIF(星期四78节!#REF!,B228)&gt;=2,1,COUNTIF(星期四78节!#REF!,B228))+IF(COUNTIF(星期四78节!#REF!,B228)&gt;=2,1,COUNTIF(星期四78节!#REF!,B228)))*2</f>
        <v>#REF!</v>
      </c>
      <c r="N228" s="34" t="e">
        <f t="shared" si="9"/>
        <v>#REF!</v>
      </c>
    </row>
    <row r="229" ht="20.1" customHeight="1" spans="1:14">
      <c r="A229" s="31">
        <v>261</v>
      </c>
      <c r="B229" s="32" t="s">
        <v>996</v>
      </c>
      <c r="C229" s="33" t="str">
        <f>VLOOKUP(B229,教师基础数据!$B$2:$G4466,3,FALSE)</f>
        <v>信艺系</v>
      </c>
      <c r="D229" s="33" t="str">
        <f>VLOOKUP(B229,教师基础数据!$B$2:$G577,4,FALSE)</f>
        <v>专职</v>
      </c>
      <c r="E229" s="33" t="str">
        <f>VLOOKUP(B229,教师基础数据!$B$2:$G4610,5,FALSE)</f>
        <v>计应教研室</v>
      </c>
      <c r="F229" s="31">
        <f t="shared" si="8"/>
        <v>7</v>
      </c>
      <c r="G229" s="34" t="e">
        <f>(IF(COUNTIF(星期四78节!#REF!,B229)&gt;=2,1,COUNTIF(星期四78节!#REF!,B229))+IF(COUNTIF(星期四78节!#REF!,B229)&gt;=2,1,COUNTIF(星期四78节!#REF!,B229))+IF(COUNTIF(星期四78节!#REF!,B229)&gt;=2,1,COUNTIF(星期四78节!#REF!,B229))+IF(COUNTIF(星期四78节!#REF!,B229)&gt;=2,1,COUNTIF(星期四78节!#REF!,B229)))*2</f>
        <v>#REF!</v>
      </c>
      <c r="H229" s="34" t="e">
        <f>(IF(COUNTIF(星期四78节!#REF!,B229)&gt;=2,1,COUNTIF(星期四78节!#REF!,B229))+IF(COUNTIF(星期四78节!#REF!,B229)&gt;=2,1,COUNTIF(星期四78节!#REF!,B229))+IF(COUNTIF(星期四78节!#REF!,B229)&gt;=2,1,COUNTIF(星期四78节!#REF!,B229))+IF(COUNTIF(星期四78节!#REF!,B229)&gt;=2,1,COUNTIF(星期四78节!#REF!,B229)))*2</f>
        <v>#REF!</v>
      </c>
      <c r="I229" s="34" t="e">
        <f>(IF(COUNTIF(星期四78节!#REF!,B229)&gt;=2,1,COUNTIF(星期四78节!#REF!,B229))+IF(COUNTIF(星期四78节!#REF!,B229)&gt;=2,1,COUNTIF(星期四78节!#REF!,B229))+IF(COUNTIF(星期四78节!#REF!,B229)&gt;=2,1,COUNTIF(星期四78节!#REF!,B229))+IF(COUNTIF(星期四78节!#REF!,B229)&gt;=2,1,COUNTIF(星期四78节!#REF!,B229)))*2</f>
        <v>#REF!</v>
      </c>
      <c r="J229" s="34" t="e">
        <f>(IF(COUNTIF(星期四78节!#REF!,B229)&gt;=2,1,COUNTIF(星期四78节!#REF!,B229))+IF(COUNTIF(星期四78节!#REF!,B229)&gt;=2,1,COUNTIF(星期四78节!#REF!,B229))+IF(COUNTIF(星期四78节!#REF!,B229)&gt;=2,1,COUNTIF(星期四78节!#REF!,B229))+IF(COUNTIF(星期四78节!#REF!,B229)&gt;=2,1,COUNTIF(星期四78节!#REF!,B229)))*2</f>
        <v>#REF!</v>
      </c>
      <c r="K229" s="34" t="e">
        <f>(IF(COUNTIF(星期四78节!#REF!,B229)&gt;=2,1,COUNTIF(星期四78节!#REF!,B229))+IF(COUNTIF(星期四78节!#REF!,B229)&gt;=2,1,COUNTIF(星期四78节!#REF!,B229)))*2+(IF(COUNTIF(星期四78节!#REF!,B229)&gt;=2,1,COUNTIF(星期四78节!#REF!,B229))+IF(COUNTIF(星期四78节!#REF!,B229)&gt;=2,1,COUNTIF(星期四78节!#REF!,B229)))*2</f>
        <v>#REF!</v>
      </c>
      <c r="L229" s="34" t="e">
        <f>(IF(COUNTIF(星期四78节!#REF!,B229)&gt;=2,1,COUNTIF(星期四78节!#REF!,B229))+IF(COUNTIF(星期四78节!#REF!,B229)&gt;=2,1,COUNTIF(星期四78节!#REF!,B229))+IF(COUNTIF(星期四78节!#REF!,B229)&gt;=2,1,COUNTIF(星期四78节!#REF!,B229))+IF(COUNTIF(星期四78节!#REF!,B229)&gt;=2,1,COUNTIF(星期四78节!#REF!,B229)))*2</f>
        <v>#REF!</v>
      </c>
      <c r="M229" s="34" t="e">
        <f>(IF(COUNTIF(星期四78节!#REF!,B229)&gt;=2,1,COUNTIF(星期四78节!#REF!,B229))+IF(COUNTIF(星期四78节!#REF!,B229)&gt;=2,1,COUNTIF(星期四78节!#REF!,B229))+IF(COUNTIF(星期四78节!#REF!,B229)&gt;=2,1,COUNTIF(星期四78节!#REF!,B229))+IF(COUNTIF(星期四78节!#REF!,B229)&gt;=2,1,COUNTIF(星期四78节!#REF!,B229)))*2</f>
        <v>#REF!</v>
      </c>
      <c r="N229" s="34" t="e">
        <f t="shared" si="9"/>
        <v>#REF!</v>
      </c>
    </row>
    <row r="230" ht="20.1" customHeight="1" spans="1:14">
      <c r="A230" s="31">
        <v>262</v>
      </c>
      <c r="B230" s="32" t="s">
        <v>997</v>
      </c>
      <c r="C230" s="33" t="str">
        <f>VLOOKUP(B230,教师基础数据!$B$2:$G4704,3,FALSE)</f>
        <v>信艺系</v>
      </c>
      <c r="D230" s="33" t="str">
        <f>VLOOKUP(B230,教师基础数据!$B$2:$G703,4,FALSE)</f>
        <v>专职</v>
      </c>
      <c r="E230" s="33" t="str">
        <f>VLOOKUP(B230,教师基础数据!$B$2:$G4737,5,FALSE)</f>
        <v>计应教研室</v>
      </c>
      <c r="F230" s="31">
        <f t="shared" si="8"/>
        <v>7</v>
      </c>
      <c r="G230" s="34" t="e">
        <f>(IF(COUNTIF(星期四78节!#REF!,B230)&gt;=2,1,COUNTIF(星期四78节!#REF!,B230))+IF(COUNTIF(星期四78节!#REF!,B230)&gt;=2,1,COUNTIF(星期四78节!#REF!,B230))+IF(COUNTIF(星期四78节!#REF!,B230)&gt;=2,1,COUNTIF(星期四78节!#REF!,B230))+IF(COUNTIF(星期四78节!#REF!,B230)&gt;=2,1,COUNTIF(星期四78节!#REF!,B230)))*2</f>
        <v>#REF!</v>
      </c>
      <c r="H230" s="34" t="e">
        <f>(IF(COUNTIF(星期四78节!#REF!,B230)&gt;=2,1,COUNTIF(星期四78节!#REF!,B230))+IF(COUNTIF(星期四78节!#REF!,B230)&gt;=2,1,COUNTIF(星期四78节!#REF!,B230))+IF(COUNTIF(星期四78节!#REF!,B230)&gt;=2,1,COUNTIF(星期四78节!#REF!,B230))+IF(COUNTIF(星期四78节!#REF!,B230)&gt;=2,1,COUNTIF(星期四78节!#REF!,B230)))*2</f>
        <v>#REF!</v>
      </c>
      <c r="I230" s="34" t="e">
        <f>(IF(COUNTIF(星期四78节!#REF!,B230)&gt;=2,1,COUNTIF(星期四78节!#REF!,B230))+IF(COUNTIF(星期四78节!#REF!,B230)&gt;=2,1,COUNTIF(星期四78节!#REF!,B230))+IF(COUNTIF(星期四78节!#REF!,B230)&gt;=2,1,COUNTIF(星期四78节!#REF!,B230))+IF(COUNTIF(星期四78节!#REF!,B230)&gt;=2,1,COUNTIF(星期四78节!#REF!,B230)))*2</f>
        <v>#REF!</v>
      </c>
      <c r="J230" s="34" t="e">
        <f>(IF(COUNTIF(星期四78节!#REF!,B230)&gt;=2,1,COUNTIF(星期四78节!#REF!,B230))+IF(COUNTIF(星期四78节!#REF!,B230)&gt;=2,1,COUNTIF(星期四78节!#REF!,B230))+IF(COUNTIF(星期四78节!#REF!,B230)&gt;=2,1,COUNTIF(星期四78节!#REF!,B230))+IF(COUNTIF(星期四78节!#REF!,B230)&gt;=2,1,COUNTIF(星期四78节!#REF!,B230)))*2</f>
        <v>#REF!</v>
      </c>
      <c r="K230" s="34" t="e">
        <f>(IF(COUNTIF(星期四78节!#REF!,B230)&gt;=2,1,COUNTIF(星期四78节!#REF!,B230))+IF(COUNTIF(星期四78节!#REF!,B230)&gt;=2,1,COUNTIF(星期四78节!#REF!,B230)))*2+(IF(COUNTIF(星期四78节!#REF!,B230)&gt;=2,1,COUNTIF(星期四78节!#REF!,B230))+IF(COUNTIF(星期四78节!#REF!,B230)&gt;=2,1,COUNTIF(星期四78节!#REF!,B230)))*2</f>
        <v>#REF!</v>
      </c>
      <c r="L230" s="34" t="e">
        <f>(IF(COUNTIF(星期四78节!#REF!,B230)&gt;=2,1,COUNTIF(星期四78节!#REF!,B230))+IF(COUNTIF(星期四78节!#REF!,B230)&gt;=2,1,COUNTIF(星期四78节!#REF!,B230))+IF(COUNTIF(星期四78节!#REF!,B230)&gt;=2,1,COUNTIF(星期四78节!#REF!,B230))+IF(COUNTIF(星期四78节!#REF!,B230)&gt;=2,1,COUNTIF(星期四78节!#REF!,B230)))*2</f>
        <v>#REF!</v>
      </c>
      <c r="M230" s="34" t="e">
        <f>(IF(COUNTIF(星期四78节!#REF!,B230)&gt;=2,1,COUNTIF(星期四78节!#REF!,B230))+IF(COUNTIF(星期四78节!#REF!,B230)&gt;=2,1,COUNTIF(星期四78节!#REF!,B230))+IF(COUNTIF(星期四78节!#REF!,B230)&gt;=2,1,COUNTIF(星期四78节!#REF!,B230))+IF(COUNTIF(星期四78节!#REF!,B230)&gt;=2,1,COUNTIF(星期四78节!#REF!,B230)))*2</f>
        <v>#REF!</v>
      </c>
      <c r="N230" s="34" t="e">
        <f t="shared" si="9"/>
        <v>#REF!</v>
      </c>
    </row>
    <row r="231" ht="20.1" customHeight="1" spans="1:14">
      <c r="A231" s="31">
        <v>263</v>
      </c>
      <c r="B231" s="35" t="s">
        <v>998</v>
      </c>
      <c r="C231" s="33" t="str">
        <f>VLOOKUP(B231,教师基础数据!$B$2:$G4500,3,FALSE)</f>
        <v>信艺系</v>
      </c>
      <c r="D231" s="33" t="str">
        <f>VLOOKUP(B231,教师基础数据!$B$2:$G475,4,FALSE)</f>
        <v>专职</v>
      </c>
      <c r="E231" s="33" t="str">
        <f>VLOOKUP(B231,教师基础数据!$B$2:$G4508,5,FALSE)</f>
        <v>计应教研室</v>
      </c>
      <c r="F231" s="31">
        <f t="shared" si="8"/>
        <v>7</v>
      </c>
      <c r="G231" s="34" t="e">
        <f>(IF(COUNTIF(星期四78节!#REF!,B231)&gt;=2,1,COUNTIF(星期四78节!#REF!,B231))+IF(COUNTIF(星期四78节!#REF!,B231)&gt;=2,1,COUNTIF(星期四78节!#REF!,B231))+IF(COUNTIF(星期四78节!#REF!,B231)&gt;=2,1,COUNTIF(星期四78节!#REF!,B231))+IF(COUNTIF(星期四78节!#REF!,B231)&gt;=2,1,COUNTIF(星期四78节!#REF!,B231)))*2</f>
        <v>#REF!</v>
      </c>
      <c r="H231" s="34" t="e">
        <f>(IF(COUNTIF(星期四78节!#REF!,B231)&gt;=2,1,COUNTIF(星期四78节!#REF!,B231))+IF(COUNTIF(星期四78节!#REF!,B231)&gt;=2,1,COUNTIF(星期四78节!#REF!,B231))+IF(COUNTIF(星期四78节!#REF!,B231)&gt;=2,1,COUNTIF(星期四78节!#REF!,B231))+IF(COUNTIF(星期四78节!#REF!,B231)&gt;=2,1,COUNTIF(星期四78节!#REF!,B231)))*2</f>
        <v>#REF!</v>
      </c>
      <c r="I231" s="34" t="e">
        <f>(IF(COUNTIF(星期四78节!#REF!,B231)&gt;=2,1,COUNTIF(星期四78节!#REF!,B231))+IF(COUNTIF(星期四78节!#REF!,B231)&gt;=2,1,COUNTIF(星期四78节!#REF!,B231))+IF(COUNTIF(星期四78节!#REF!,B231)&gt;=2,1,COUNTIF(星期四78节!#REF!,B231))+IF(COUNTIF(星期四78节!#REF!,B231)&gt;=2,1,COUNTIF(星期四78节!#REF!,B231)))*2</f>
        <v>#REF!</v>
      </c>
      <c r="J231" s="34" t="e">
        <f>(IF(COUNTIF(星期四78节!#REF!,B231)&gt;=2,1,COUNTIF(星期四78节!#REF!,B231))+IF(COUNTIF(星期四78节!#REF!,B231)&gt;=2,1,COUNTIF(星期四78节!#REF!,B231))+IF(COUNTIF(星期四78节!#REF!,B231)&gt;=2,1,COUNTIF(星期四78节!#REF!,B231))+IF(COUNTIF(星期四78节!#REF!,B231)&gt;=2,1,COUNTIF(星期四78节!#REF!,B231)))*2</f>
        <v>#REF!</v>
      </c>
      <c r="K231" s="34" t="e">
        <f>(IF(COUNTIF(星期四78节!#REF!,B231)&gt;=2,1,COUNTIF(星期四78节!#REF!,B231))+IF(COUNTIF(星期四78节!#REF!,B231)&gt;=2,1,COUNTIF(星期四78节!#REF!,B231)))*2+(IF(COUNTIF(星期四78节!#REF!,B231)&gt;=2,1,COUNTIF(星期四78节!#REF!,B231))+IF(COUNTIF(星期四78节!#REF!,B231)&gt;=2,1,COUNTIF(星期四78节!#REF!,B231)))*2</f>
        <v>#REF!</v>
      </c>
      <c r="L231" s="34" t="e">
        <f>(IF(COUNTIF(星期四78节!#REF!,B231)&gt;=2,1,COUNTIF(星期四78节!#REF!,B231))+IF(COUNTIF(星期四78节!#REF!,B231)&gt;=2,1,COUNTIF(星期四78节!#REF!,B231))+IF(COUNTIF(星期四78节!#REF!,B231)&gt;=2,1,COUNTIF(星期四78节!#REF!,B231))+IF(COUNTIF(星期四78节!#REF!,B231)&gt;=2,1,COUNTIF(星期四78节!#REF!,B231)))*2</f>
        <v>#REF!</v>
      </c>
      <c r="M231" s="34" t="e">
        <f>(IF(COUNTIF(星期四78节!#REF!,B231)&gt;=2,1,COUNTIF(星期四78节!#REF!,B231))+IF(COUNTIF(星期四78节!#REF!,B231)&gt;=2,1,COUNTIF(星期四78节!#REF!,B231))+IF(COUNTIF(星期四78节!#REF!,B231)&gt;=2,1,COUNTIF(星期四78节!#REF!,B231))+IF(COUNTIF(星期四78节!#REF!,B231)&gt;=2,1,COUNTIF(星期四78节!#REF!,B231)))*2</f>
        <v>#REF!</v>
      </c>
      <c r="N231" s="34" t="e">
        <f t="shared" si="9"/>
        <v>#REF!</v>
      </c>
    </row>
    <row r="232" ht="20.1" customHeight="1" spans="1:14">
      <c r="A232" s="31">
        <v>264</v>
      </c>
      <c r="B232" s="32" t="s">
        <v>999</v>
      </c>
      <c r="C232" s="33" t="str">
        <f>VLOOKUP(B232,教师基础数据!$B$2:$G4639,3,FALSE)</f>
        <v>信艺系</v>
      </c>
      <c r="D232" s="33" t="str">
        <f>VLOOKUP(B232,教师基础数据!$B$2:$G497,4,FALSE)</f>
        <v>专职</v>
      </c>
      <c r="E232" s="33" t="str">
        <f>VLOOKUP(B232,教师基础数据!$B$2:$G4530,5,FALSE)</f>
        <v>计应教研室</v>
      </c>
      <c r="F232" s="31">
        <f t="shared" si="8"/>
        <v>7</v>
      </c>
      <c r="G232" s="34" t="e">
        <f>(IF(COUNTIF(星期四78节!#REF!,B232)&gt;=2,1,COUNTIF(星期四78节!#REF!,B232))+IF(COUNTIF(星期四78节!#REF!,B232)&gt;=2,1,COUNTIF(星期四78节!#REF!,B232))+IF(COUNTIF(星期四78节!#REF!,B232)&gt;=2,1,COUNTIF(星期四78节!#REF!,B232))+IF(COUNTIF(星期四78节!#REF!,B232)&gt;=2,1,COUNTIF(星期四78节!#REF!,B232)))*2</f>
        <v>#REF!</v>
      </c>
      <c r="H232" s="34" t="e">
        <f>(IF(COUNTIF(星期四78节!#REF!,B232)&gt;=2,1,COUNTIF(星期四78节!#REF!,B232))+IF(COUNTIF(星期四78节!#REF!,B232)&gt;=2,1,COUNTIF(星期四78节!#REF!,B232))+IF(COUNTIF(星期四78节!#REF!,B232)&gt;=2,1,COUNTIF(星期四78节!#REF!,B232))+IF(COUNTIF(星期四78节!#REF!,B232)&gt;=2,1,COUNTIF(星期四78节!#REF!,B232)))*2</f>
        <v>#REF!</v>
      </c>
      <c r="I232" s="34" t="e">
        <f>(IF(COUNTIF(星期四78节!#REF!,B232)&gt;=2,1,COUNTIF(星期四78节!#REF!,B232))+IF(COUNTIF(星期四78节!#REF!,B232)&gt;=2,1,COUNTIF(星期四78节!#REF!,B232))+IF(COUNTIF(星期四78节!#REF!,B232)&gt;=2,1,COUNTIF(星期四78节!#REF!,B232))+IF(COUNTIF(星期四78节!#REF!,B232)&gt;=2,1,COUNTIF(星期四78节!#REF!,B232)))*2</f>
        <v>#REF!</v>
      </c>
      <c r="J232" s="34" t="e">
        <f>(IF(COUNTIF(星期四78节!#REF!,B232)&gt;=2,1,COUNTIF(星期四78节!#REF!,B232))+IF(COUNTIF(星期四78节!#REF!,B232)&gt;=2,1,COUNTIF(星期四78节!#REF!,B232))+IF(COUNTIF(星期四78节!#REF!,B232)&gt;=2,1,COUNTIF(星期四78节!#REF!,B232))+IF(COUNTIF(星期四78节!#REF!,B232)&gt;=2,1,COUNTIF(星期四78节!#REF!,B232)))*2</f>
        <v>#REF!</v>
      </c>
      <c r="K232" s="34" t="e">
        <f>(IF(COUNTIF(星期四78节!#REF!,B232)&gt;=2,1,COUNTIF(星期四78节!#REF!,B232))+IF(COUNTIF(星期四78节!#REF!,B232)&gt;=2,1,COUNTIF(星期四78节!#REF!,B232)))*2+(IF(COUNTIF(星期四78节!#REF!,B232)&gt;=2,1,COUNTIF(星期四78节!#REF!,B232))+IF(COUNTIF(星期四78节!#REF!,B232)&gt;=2,1,COUNTIF(星期四78节!#REF!,B232)))*2</f>
        <v>#REF!</v>
      </c>
      <c r="L232" s="34" t="e">
        <f>(IF(COUNTIF(星期四78节!#REF!,B232)&gt;=2,1,COUNTIF(星期四78节!#REF!,B232))+IF(COUNTIF(星期四78节!#REF!,B232)&gt;=2,1,COUNTIF(星期四78节!#REF!,B232))+IF(COUNTIF(星期四78节!#REF!,B232)&gt;=2,1,COUNTIF(星期四78节!#REF!,B232))+IF(COUNTIF(星期四78节!#REF!,B232)&gt;=2,1,COUNTIF(星期四78节!#REF!,B232)))*2</f>
        <v>#REF!</v>
      </c>
      <c r="M232" s="34" t="e">
        <f>(IF(COUNTIF(星期四78节!#REF!,B232)&gt;=2,1,COUNTIF(星期四78节!#REF!,B232))+IF(COUNTIF(星期四78节!#REF!,B232)&gt;=2,1,COUNTIF(星期四78节!#REF!,B232))+IF(COUNTIF(星期四78节!#REF!,B232)&gt;=2,1,COUNTIF(星期四78节!#REF!,B232))+IF(COUNTIF(星期四78节!#REF!,B232)&gt;=2,1,COUNTIF(星期四78节!#REF!,B232)))*2</f>
        <v>#REF!</v>
      </c>
      <c r="N232" s="34" t="e">
        <f t="shared" si="9"/>
        <v>#REF!</v>
      </c>
    </row>
    <row r="233" ht="20.1" customHeight="1" spans="1:14">
      <c r="A233" s="31">
        <v>265</v>
      </c>
      <c r="B233" s="35" t="s">
        <v>1000</v>
      </c>
      <c r="C233" s="33" t="str">
        <f>VLOOKUP(B233,教师基础数据!$B$2:$G4706,3,FALSE)</f>
        <v>信艺系</v>
      </c>
      <c r="D233" s="33" t="str">
        <f>VLOOKUP(B233,教师基础数据!$B$2:$G705,4,FALSE)</f>
        <v>专职</v>
      </c>
      <c r="E233" s="33" t="str">
        <f>VLOOKUP(B233,教师基础数据!$B$2:$G4739,5,FALSE)</f>
        <v>计应教研室</v>
      </c>
      <c r="F233" s="31">
        <f t="shared" si="8"/>
        <v>7</v>
      </c>
      <c r="G233" s="34" t="e">
        <f>(IF(COUNTIF(星期四78节!#REF!,B233)&gt;=2,1,COUNTIF(星期四78节!#REF!,B233))+IF(COUNTIF(星期四78节!#REF!,B233)&gt;=2,1,COUNTIF(星期四78节!#REF!,B233))+IF(COUNTIF(星期四78节!#REF!,B233)&gt;=2,1,COUNTIF(星期四78节!#REF!,B233))+IF(COUNTIF(星期四78节!#REF!,B233)&gt;=2,1,COUNTIF(星期四78节!#REF!,B233)))*2</f>
        <v>#REF!</v>
      </c>
      <c r="H233" s="34" t="e">
        <f>(IF(COUNTIF(星期四78节!#REF!,B233)&gt;=2,1,COUNTIF(星期四78节!#REF!,B233))+IF(COUNTIF(星期四78节!#REF!,B233)&gt;=2,1,COUNTIF(星期四78节!#REF!,B233))+IF(COUNTIF(星期四78节!#REF!,B233)&gt;=2,1,COUNTIF(星期四78节!#REF!,B233))+IF(COUNTIF(星期四78节!#REF!,B233)&gt;=2,1,COUNTIF(星期四78节!#REF!,B233)))*2</f>
        <v>#REF!</v>
      </c>
      <c r="I233" s="34" t="e">
        <f>(IF(COUNTIF(星期四78节!#REF!,B233)&gt;=2,1,COUNTIF(星期四78节!#REF!,B233))+IF(COUNTIF(星期四78节!#REF!,B233)&gt;=2,1,COUNTIF(星期四78节!#REF!,B233))+IF(COUNTIF(星期四78节!#REF!,B233)&gt;=2,1,COUNTIF(星期四78节!#REF!,B233))+IF(COUNTIF(星期四78节!#REF!,B233)&gt;=2,1,COUNTIF(星期四78节!#REF!,B233)))*2</f>
        <v>#REF!</v>
      </c>
      <c r="J233" s="34" t="e">
        <f>(IF(COUNTIF(星期四78节!#REF!,B233)&gt;=2,1,COUNTIF(星期四78节!#REF!,B233))+IF(COUNTIF(星期四78节!#REF!,B233)&gt;=2,1,COUNTIF(星期四78节!#REF!,B233))+IF(COUNTIF(星期四78节!#REF!,B233)&gt;=2,1,COUNTIF(星期四78节!#REF!,B233))+IF(COUNTIF(星期四78节!#REF!,B233)&gt;=2,1,COUNTIF(星期四78节!#REF!,B233)))*2</f>
        <v>#REF!</v>
      </c>
      <c r="K233" s="34" t="e">
        <f>(IF(COUNTIF(星期四78节!#REF!,B233)&gt;=2,1,COUNTIF(星期四78节!#REF!,B233))+IF(COUNTIF(星期四78节!#REF!,B233)&gt;=2,1,COUNTIF(星期四78节!#REF!,B233)))*2+(IF(COUNTIF(星期四78节!#REF!,B233)&gt;=2,1,COUNTIF(星期四78节!#REF!,B233))+IF(COUNTIF(星期四78节!#REF!,B233)&gt;=2,1,COUNTIF(星期四78节!#REF!,B233)))*2</f>
        <v>#REF!</v>
      </c>
      <c r="L233" s="34" t="e">
        <f>(IF(COUNTIF(星期四78节!#REF!,B233)&gt;=2,1,COUNTIF(星期四78节!#REF!,B233))+IF(COUNTIF(星期四78节!#REF!,B233)&gt;=2,1,COUNTIF(星期四78节!#REF!,B233))+IF(COUNTIF(星期四78节!#REF!,B233)&gt;=2,1,COUNTIF(星期四78节!#REF!,B233))+IF(COUNTIF(星期四78节!#REF!,B233)&gt;=2,1,COUNTIF(星期四78节!#REF!,B233)))*2</f>
        <v>#REF!</v>
      </c>
      <c r="M233" s="34" t="e">
        <f>(IF(COUNTIF(星期四78节!#REF!,B233)&gt;=2,1,COUNTIF(星期四78节!#REF!,B233))+IF(COUNTIF(星期四78节!#REF!,B233)&gt;=2,1,COUNTIF(星期四78节!#REF!,B233))+IF(COUNTIF(星期四78节!#REF!,B233)&gt;=2,1,COUNTIF(星期四78节!#REF!,B233))+IF(COUNTIF(星期四78节!#REF!,B233)&gt;=2,1,COUNTIF(星期四78节!#REF!,B233)))*2</f>
        <v>#REF!</v>
      </c>
      <c r="N233" s="34" t="e">
        <f t="shared" si="9"/>
        <v>#REF!</v>
      </c>
    </row>
    <row r="234" ht="20.1" customHeight="1" spans="1:14">
      <c r="A234" s="31">
        <v>266</v>
      </c>
      <c r="B234" s="35" t="s">
        <v>1001</v>
      </c>
      <c r="C234" s="33" t="str">
        <f>VLOOKUP(B234,教师基础数据!$B$2:$G4764,3,FALSE)</f>
        <v>信艺系</v>
      </c>
      <c r="D234" s="33" t="str">
        <f>VLOOKUP(B234,教师基础数据!$B$2:$G596,4,FALSE)</f>
        <v>专职</v>
      </c>
      <c r="E234" s="33" t="str">
        <f>VLOOKUP(B234,教师基础数据!$B$2:$G4629,5,FALSE)</f>
        <v>计应教研室</v>
      </c>
      <c r="F234" s="31">
        <f t="shared" si="8"/>
        <v>7</v>
      </c>
      <c r="G234" s="34" t="e">
        <f>(IF(COUNTIF(星期四78节!#REF!,B234)&gt;=2,1,COUNTIF(星期四78节!#REF!,B234))+IF(COUNTIF(星期四78节!#REF!,B234)&gt;=2,1,COUNTIF(星期四78节!#REF!,B234))+IF(COUNTIF(星期四78节!#REF!,B234)&gt;=2,1,COUNTIF(星期四78节!#REF!,B234))+IF(COUNTIF(星期四78节!#REF!,B234)&gt;=2,1,COUNTIF(星期四78节!#REF!,B234)))*2</f>
        <v>#REF!</v>
      </c>
      <c r="H234" s="34" t="e">
        <f>(IF(COUNTIF(星期四78节!#REF!,B234)&gt;=2,1,COUNTIF(星期四78节!#REF!,B234))+IF(COUNTIF(星期四78节!#REF!,B234)&gt;=2,1,COUNTIF(星期四78节!#REF!,B234))+IF(COUNTIF(星期四78节!#REF!,B234)&gt;=2,1,COUNTIF(星期四78节!#REF!,B234))+IF(COUNTIF(星期四78节!#REF!,B234)&gt;=2,1,COUNTIF(星期四78节!#REF!,B234)))*2</f>
        <v>#REF!</v>
      </c>
      <c r="I234" s="34" t="e">
        <f>(IF(COUNTIF(星期四78节!#REF!,B234)&gt;=2,1,COUNTIF(星期四78节!#REF!,B234))+IF(COUNTIF(星期四78节!#REF!,B234)&gt;=2,1,COUNTIF(星期四78节!#REF!,B234))+IF(COUNTIF(星期四78节!#REF!,B234)&gt;=2,1,COUNTIF(星期四78节!#REF!,B234))+IF(COUNTIF(星期四78节!#REF!,B234)&gt;=2,1,COUNTIF(星期四78节!#REF!,B234)))*2</f>
        <v>#REF!</v>
      </c>
      <c r="J234" s="34" t="e">
        <f>(IF(COUNTIF(星期四78节!#REF!,B234)&gt;=2,1,COUNTIF(星期四78节!#REF!,B234))+IF(COUNTIF(星期四78节!#REF!,B234)&gt;=2,1,COUNTIF(星期四78节!#REF!,B234))+IF(COUNTIF(星期四78节!#REF!,B234)&gt;=2,1,COUNTIF(星期四78节!#REF!,B234))+IF(COUNTIF(星期四78节!#REF!,B234)&gt;=2,1,COUNTIF(星期四78节!#REF!,B234)))*2</f>
        <v>#REF!</v>
      </c>
      <c r="K234" s="34" t="e">
        <f>(IF(COUNTIF(星期四78节!#REF!,B234)&gt;=2,1,COUNTIF(星期四78节!#REF!,B234))+IF(COUNTIF(星期四78节!#REF!,B234)&gt;=2,1,COUNTIF(星期四78节!#REF!,B234)))*2+(IF(COUNTIF(星期四78节!#REF!,B234)&gt;=2,1,COUNTIF(星期四78节!#REF!,B234))+IF(COUNTIF(星期四78节!#REF!,B234)&gt;=2,1,COUNTIF(星期四78节!#REF!,B234)))*2</f>
        <v>#REF!</v>
      </c>
      <c r="L234" s="34" t="e">
        <f>(IF(COUNTIF(星期四78节!#REF!,B234)&gt;=2,1,COUNTIF(星期四78节!#REF!,B234))+IF(COUNTIF(星期四78节!#REF!,B234)&gt;=2,1,COUNTIF(星期四78节!#REF!,B234))+IF(COUNTIF(星期四78节!#REF!,B234)&gt;=2,1,COUNTIF(星期四78节!#REF!,B234))+IF(COUNTIF(星期四78节!#REF!,B234)&gt;=2,1,COUNTIF(星期四78节!#REF!,B234)))*2</f>
        <v>#REF!</v>
      </c>
      <c r="M234" s="34" t="e">
        <f>(IF(COUNTIF(星期四78节!#REF!,B234)&gt;=2,1,COUNTIF(星期四78节!#REF!,B234))+IF(COUNTIF(星期四78节!#REF!,B234)&gt;=2,1,COUNTIF(星期四78节!#REF!,B234))+IF(COUNTIF(星期四78节!#REF!,B234)&gt;=2,1,COUNTIF(星期四78节!#REF!,B234))+IF(COUNTIF(星期四78节!#REF!,B234)&gt;=2,1,COUNTIF(星期四78节!#REF!,B234)))*2</f>
        <v>#REF!</v>
      </c>
      <c r="N234" s="34" t="e">
        <f t="shared" si="9"/>
        <v>#REF!</v>
      </c>
    </row>
    <row r="235" ht="20.1" customHeight="1" spans="1:14">
      <c r="A235" s="31">
        <v>268</v>
      </c>
      <c r="B235" s="35" t="s">
        <v>1002</v>
      </c>
      <c r="C235" s="33" t="str">
        <f>VLOOKUP(B235,教师基础数据!$B$2:$G4766,3,FALSE)</f>
        <v>信艺系</v>
      </c>
      <c r="D235" s="33" t="str">
        <f>VLOOKUP(B235,教师基础数据!$B$2:$G598,4,FALSE)</f>
        <v>外聘</v>
      </c>
      <c r="E235" s="33" t="str">
        <f>VLOOKUP(B235,教师基础数据!$B$2:$G4631,5,FALSE)</f>
        <v>计应教研室</v>
      </c>
      <c r="F235" s="31">
        <f t="shared" si="8"/>
        <v>7</v>
      </c>
      <c r="G235" s="34" t="e">
        <f>(IF(COUNTIF(星期四78节!#REF!,B235)&gt;=2,1,COUNTIF(星期四78节!#REF!,B235))+IF(COUNTIF(星期四78节!#REF!,B235)&gt;=2,1,COUNTIF(星期四78节!#REF!,B235))+IF(COUNTIF(星期四78节!#REF!,B235)&gt;=2,1,COUNTIF(星期四78节!#REF!,B235))+IF(COUNTIF(星期四78节!#REF!,B235)&gt;=2,1,COUNTIF(星期四78节!#REF!,B235)))*2</f>
        <v>#REF!</v>
      </c>
      <c r="H235" s="34" t="e">
        <f>(IF(COUNTIF(星期四78节!#REF!,B235)&gt;=2,1,COUNTIF(星期四78节!#REF!,B235))+IF(COUNTIF(星期四78节!#REF!,B235)&gt;=2,1,COUNTIF(星期四78节!#REF!,B235))+IF(COUNTIF(星期四78节!#REF!,B235)&gt;=2,1,COUNTIF(星期四78节!#REF!,B235))+IF(COUNTIF(星期四78节!#REF!,B235)&gt;=2,1,COUNTIF(星期四78节!#REF!,B235)))*2</f>
        <v>#REF!</v>
      </c>
      <c r="I235" s="34" t="e">
        <f>(IF(COUNTIF(星期四78节!#REF!,B235)&gt;=2,1,COUNTIF(星期四78节!#REF!,B235))+IF(COUNTIF(星期四78节!#REF!,B235)&gt;=2,1,COUNTIF(星期四78节!#REF!,B235))+IF(COUNTIF(星期四78节!#REF!,B235)&gt;=2,1,COUNTIF(星期四78节!#REF!,B235))+IF(COUNTIF(星期四78节!#REF!,B235)&gt;=2,1,COUNTIF(星期四78节!#REF!,B235)))*2</f>
        <v>#REF!</v>
      </c>
      <c r="J235" s="34" t="e">
        <f>(IF(COUNTIF(星期四78节!#REF!,B235)&gt;=2,1,COUNTIF(星期四78节!#REF!,B235))+IF(COUNTIF(星期四78节!#REF!,B235)&gt;=2,1,COUNTIF(星期四78节!#REF!,B235))+IF(COUNTIF(星期四78节!#REF!,B235)&gt;=2,1,COUNTIF(星期四78节!#REF!,B235))+IF(COUNTIF(星期四78节!#REF!,B235)&gt;=2,1,COUNTIF(星期四78节!#REF!,B235)))*2</f>
        <v>#REF!</v>
      </c>
      <c r="K235" s="34" t="e">
        <f>(IF(COUNTIF(星期四78节!#REF!,B235)&gt;=2,1,COUNTIF(星期四78节!#REF!,B235))+IF(COUNTIF(星期四78节!#REF!,B235)&gt;=2,1,COUNTIF(星期四78节!#REF!,B235)))*2+(IF(COUNTIF(星期四78节!#REF!,B235)&gt;=2,1,COUNTIF(星期四78节!#REF!,B235))+IF(COUNTIF(星期四78节!#REF!,B235)&gt;=2,1,COUNTIF(星期四78节!#REF!,B235)))*2</f>
        <v>#REF!</v>
      </c>
      <c r="L235" s="34" t="e">
        <f>(IF(COUNTIF(星期四78节!#REF!,B235)&gt;=2,1,COUNTIF(星期四78节!#REF!,B235))+IF(COUNTIF(星期四78节!#REF!,B235)&gt;=2,1,COUNTIF(星期四78节!#REF!,B235))+IF(COUNTIF(星期四78节!#REF!,B235)&gt;=2,1,COUNTIF(星期四78节!#REF!,B235))+IF(COUNTIF(星期四78节!#REF!,B235)&gt;=2,1,COUNTIF(星期四78节!#REF!,B235)))*2</f>
        <v>#REF!</v>
      </c>
      <c r="M235" s="34" t="e">
        <f>(IF(COUNTIF(星期四78节!#REF!,B235)&gt;=2,1,COUNTIF(星期四78节!#REF!,B235))+IF(COUNTIF(星期四78节!#REF!,B235)&gt;=2,1,COUNTIF(星期四78节!#REF!,B235))+IF(COUNTIF(星期四78节!#REF!,B235)&gt;=2,1,COUNTIF(星期四78节!#REF!,B235))+IF(COUNTIF(星期四78节!#REF!,B235)&gt;=2,1,COUNTIF(星期四78节!#REF!,B235)))*2</f>
        <v>#REF!</v>
      </c>
      <c r="N235" s="34" t="e">
        <f t="shared" si="9"/>
        <v>#REF!</v>
      </c>
    </row>
    <row r="236" ht="20.1" customHeight="1" spans="1:14">
      <c r="A236" s="31">
        <v>269</v>
      </c>
      <c r="B236" s="35" t="s">
        <v>1003</v>
      </c>
      <c r="C236" s="33" t="str">
        <f>VLOOKUP(B236,教师基础数据!$B$2:$G4672,3,FALSE)</f>
        <v>信艺系</v>
      </c>
      <c r="D236" s="33" t="str">
        <f>VLOOKUP(B236,教师基础数据!$B$2:$G655,4,FALSE)</f>
        <v>外聘</v>
      </c>
      <c r="E236" s="33" t="str">
        <f>VLOOKUP(B236,教师基础数据!$B$2:$G4688,5,FALSE)</f>
        <v>计应教研室</v>
      </c>
      <c r="F236" s="31">
        <f t="shared" si="8"/>
        <v>7</v>
      </c>
      <c r="G236" s="34" t="e">
        <f>(IF(COUNTIF(星期四78节!#REF!,B236)&gt;=2,1,COUNTIF(星期四78节!#REF!,B236))+IF(COUNTIF(星期四78节!#REF!,B236)&gt;=2,1,COUNTIF(星期四78节!#REF!,B236))+IF(COUNTIF(星期四78节!#REF!,B236)&gt;=2,1,COUNTIF(星期四78节!#REF!,B236))+IF(COUNTIF(星期四78节!#REF!,B236)&gt;=2,1,COUNTIF(星期四78节!#REF!,B236)))*2</f>
        <v>#REF!</v>
      </c>
      <c r="H236" s="34" t="e">
        <f>(IF(COUNTIF(星期四78节!#REF!,B236)&gt;=2,1,COUNTIF(星期四78节!#REF!,B236))+IF(COUNTIF(星期四78节!#REF!,B236)&gt;=2,1,COUNTIF(星期四78节!#REF!,B236))+IF(COUNTIF(星期四78节!#REF!,B236)&gt;=2,1,COUNTIF(星期四78节!#REF!,B236))+IF(COUNTIF(星期四78节!#REF!,B236)&gt;=2,1,COUNTIF(星期四78节!#REF!,B236)))*2</f>
        <v>#REF!</v>
      </c>
      <c r="I236" s="34" t="e">
        <f>(IF(COUNTIF(星期四78节!#REF!,B236)&gt;=2,1,COUNTIF(星期四78节!#REF!,B236))+IF(COUNTIF(星期四78节!#REF!,B236)&gt;=2,1,COUNTIF(星期四78节!#REF!,B236))+IF(COUNTIF(星期四78节!#REF!,B236)&gt;=2,1,COUNTIF(星期四78节!#REF!,B236))+IF(COUNTIF(星期四78节!#REF!,B236)&gt;=2,1,COUNTIF(星期四78节!#REF!,B236)))*2</f>
        <v>#REF!</v>
      </c>
      <c r="J236" s="34" t="e">
        <f>(IF(COUNTIF(星期四78节!#REF!,B236)&gt;=2,1,COUNTIF(星期四78节!#REF!,B236))+IF(COUNTIF(星期四78节!#REF!,B236)&gt;=2,1,COUNTIF(星期四78节!#REF!,B236))+IF(COUNTIF(星期四78节!#REF!,B236)&gt;=2,1,COUNTIF(星期四78节!#REF!,B236))+IF(COUNTIF(星期四78节!#REF!,B236)&gt;=2,1,COUNTIF(星期四78节!#REF!,B236)))*2</f>
        <v>#REF!</v>
      </c>
      <c r="K236" s="34" t="e">
        <f>(IF(COUNTIF(星期四78节!#REF!,B236)&gt;=2,1,COUNTIF(星期四78节!#REF!,B236))+IF(COUNTIF(星期四78节!#REF!,B236)&gt;=2,1,COUNTIF(星期四78节!#REF!,B236)))*2+(IF(COUNTIF(星期四78节!#REF!,B236)&gt;=2,1,COUNTIF(星期四78节!#REF!,B236))+IF(COUNTIF(星期四78节!#REF!,B236)&gt;=2,1,COUNTIF(星期四78节!#REF!,B236)))*2</f>
        <v>#REF!</v>
      </c>
      <c r="L236" s="34" t="e">
        <f>(IF(COUNTIF(星期四78节!#REF!,B236)&gt;=2,1,COUNTIF(星期四78节!#REF!,B236))+IF(COUNTIF(星期四78节!#REF!,B236)&gt;=2,1,COUNTIF(星期四78节!#REF!,B236))+IF(COUNTIF(星期四78节!#REF!,B236)&gt;=2,1,COUNTIF(星期四78节!#REF!,B236))+IF(COUNTIF(星期四78节!#REF!,B236)&gt;=2,1,COUNTIF(星期四78节!#REF!,B236)))*2</f>
        <v>#REF!</v>
      </c>
      <c r="M236" s="34" t="e">
        <f>(IF(COUNTIF(星期四78节!#REF!,B236)&gt;=2,1,COUNTIF(星期四78节!#REF!,B236))+IF(COUNTIF(星期四78节!#REF!,B236)&gt;=2,1,COUNTIF(星期四78节!#REF!,B236))+IF(COUNTIF(星期四78节!#REF!,B236)&gt;=2,1,COUNTIF(星期四78节!#REF!,B236))+IF(COUNTIF(星期四78节!#REF!,B236)&gt;=2,1,COUNTIF(星期四78节!#REF!,B236)))*2</f>
        <v>#REF!</v>
      </c>
      <c r="N236" s="34" t="e">
        <f t="shared" si="9"/>
        <v>#REF!</v>
      </c>
    </row>
    <row r="237" ht="20.1" customHeight="1" spans="1:14">
      <c r="A237" s="31">
        <v>271</v>
      </c>
      <c r="B237" s="32" t="s">
        <v>1004</v>
      </c>
      <c r="C237" s="33" t="str">
        <f>VLOOKUP(B237,教师基础数据!$B$2:$G4605,3,FALSE)</f>
        <v>信艺系</v>
      </c>
      <c r="D237" s="33" t="str">
        <f>VLOOKUP(B237,教师基础数据!$B$2:$G516,4,FALSE)</f>
        <v>专职</v>
      </c>
      <c r="E237" s="33" t="str">
        <f>VLOOKUP(B237,教师基础数据!$B$2:$G4549,5,FALSE)</f>
        <v>室内教研室</v>
      </c>
      <c r="F237" s="31">
        <f t="shared" si="8"/>
        <v>7</v>
      </c>
      <c r="G237" s="34" t="e">
        <f>(IF(COUNTIF(星期四78节!#REF!,B237)&gt;=2,1,COUNTIF(星期四78节!#REF!,B237))+IF(COUNTIF(星期四78节!#REF!,B237)&gt;=2,1,COUNTIF(星期四78节!#REF!,B237))+IF(COUNTIF(星期四78节!#REF!,B237)&gt;=2,1,COUNTIF(星期四78节!#REF!,B237))+IF(COUNTIF(星期四78节!#REF!,B237)&gt;=2,1,COUNTIF(星期四78节!#REF!,B237)))*2</f>
        <v>#REF!</v>
      </c>
      <c r="H237" s="34" t="e">
        <f>(IF(COUNTIF(星期四78节!#REF!,B237)&gt;=2,1,COUNTIF(星期四78节!#REF!,B237))+IF(COUNTIF(星期四78节!#REF!,B237)&gt;=2,1,COUNTIF(星期四78节!#REF!,B237))+IF(COUNTIF(星期四78节!#REF!,B237)&gt;=2,1,COUNTIF(星期四78节!#REF!,B237))+IF(COUNTIF(星期四78节!#REF!,B237)&gt;=2,1,COUNTIF(星期四78节!#REF!,B237)))*2</f>
        <v>#REF!</v>
      </c>
      <c r="I237" s="34" t="e">
        <f>(IF(COUNTIF(星期四78节!#REF!,B237)&gt;=2,1,COUNTIF(星期四78节!#REF!,B237))+IF(COUNTIF(星期四78节!#REF!,B237)&gt;=2,1,COUNTIF(星期四78节!#REF!,B237))+IF(COUNTIF(星期四78节!#REF!,B237)&gt;=2,1,COUNTIF(星期四78节!#REF!,B237))+IF(COUNTIF(星期四78节!#REF!,B237)&gt;=2,1,COUNTIF(星期四78节!#REF!,B237)))*2</f>
        <v>#REF!</v>
      </c>
      <c r="J237" s="34" t="e">
        <f>(IF(COUNTIF(星期四78节!#REF!,B237)&gt;=2,1,COUNTIF(星期四78节!#REF!,B237))+IF(COUNTIF(星期四78节!#REF!,B237)&gt;=2,1,COUNTIF(星期四78节!#REF!,B237))+IF(COUNTIF(星期四78节!#REF!,B237)&gt;=2,1,COUNTIF(星期四78节!#REF!,B237))+IF(COUNTIF(星期四78节!#REF!,B237)&gt;=2,1,COUNTIF(星期四78节!#REF!,B237)))*2</f>
        <v>#REF!</v>
      </c>
      <c r="K237" s="34" t="e">
        <f>(IF(COUNTIF(星期四78节!#REF!,B237)&gt;=2,1,COUNTIF(星期四78节!#REF!,B237))+IF(COUNTIF(星期四78节!#REF!,B237)&gt;=2,1,COUNTIF(星期四78节!#REF!,B237)))*2+(IF(COUNTIF(星期四78节!#REF!,B237)&gt;=2,1,COUNTIF(星期四78节!#REF!,B237))+IF(COUNTIF(星期四78节!#REF!,B237)&gt;=2,1,COUNTIF(星期四78节!#REF!,B237)))*2</f>
        <v>#REF!</v>
      </c>
      <c r="L237" s="34" t="e">
        <f>(IF(COUNTIF(星期四78节!#REF!,B237)&gt;=2,1,COUNTIF(星期四78节!#REF!,B237))+IF(COUNTIF(星期四78节!#REF!,B237)&gt;=2,1,COUNTIF(星期四78节!#REF!,B237))+IF(COUNTIF(星期四78节!#REF!,B237)&gt;=2,1,COUNTIF(星期四78节!#REF!,B237))+IF(COUNTIF(星期四78节!#REF!,B237)&gt;=2,1,COUNTIF(星期四78节!#REF!,B237)))*2</f>
        <v>#REF!</v>
      </c>
      <c r="M237" s="34" t="e">
        <f>(IF(COUNTIF(星期四78节!#REF!,B237)&gt;=2,1,COUNTIF(星期四78节!#REF!,B237))+IF(COUNTIF(星期四78节!#REF!,B237)&gt;=2,1,COUNTIF(星期四78节!#REF!,B237))+IF(COUNTIF(星期四78节!#REF!,B237)&gt;=2,1,COUNTIF(星期四78节!#REF!,B237))+IF(COUNTIF(星期四78节!#REF!,B237)&gt;=2,1,COUNTIF(星期四78节!#REF!,B237)))*2</f>
        <v>#REF!</v>
      </c>
      <c r="N237" s="34" t="e">
        <f t="shared" si="9"/>
        <v>#REF!</v>
      </c>
    </row>
    <row r="238" ht="20.1" customHeight="1" spans="1:14">
      <c r="A238" s="31">
        <v>272</v>
      </c>
      <c r="B238" s="32" t="s">
        <v>1005</v>
      </c>
      <c r="C238" s="33" t="str">
        <f>VLOOKUP(B238,教师基础数据!$B$2:$G4721,3,FALSE)</f>
        <v>信艺系</v>
      </c>
      <c r="D238" s="33" t="str">
        <f>VLOOKUP(B238,教师基础数据!$B$2:$G525,4,FALSE)</f>
        <v>兼职</v>
      </c>
      <c r="E238" s="33" t="str">
        <f>VLOOKUP(B238,教师基础数据!$B$2:$G4558,5,FALSE)</f>
        <v>室内教研室</v>
      </c>
      <c r="F238" s="31">
        <f t="shared" si="8"/>
        <v>7</v>
      </c>
      <c r="G238" s="34" t="e">
        <f>(IF(COUNTIF(星期四78节!#REF!,B238)&gt;=2,1,COUNTIF(星期四78节!#REF!,B238))+IF(COUNTIF(星期四78节!#REF!,B238)&gt;=2,1,COUNTIF(星期四78节!#REF!,B238))+IF(COUNTIF(星期四78节!#REF!,B238)&gt;=2,1,COUNTIF(星期四78节!#REF!,B238))+IF(COUNTIF(星期四78节!#REF!,B238)&gt;=2,1,COUNTIF(星期四78节!#REF!,B238)))*2</f>
        <v>#REF!</v>
      </c>
      <c r="H238" s="34" t="e">
        <f>(IF(COUNTIF(星期四78节!#REF!,B238)&gt;=2,1,COUNTIF(星期四78节!#REF!,B238))+IF(COUNTIF(星期四78节!#REF!,B238)&gt;=2,1,COUNTIF(星期四78节!#REF!,B238))+IF(COUNTIF(星期四78节!#REF!,B238)&gt;=2,1,COUNTIF(星期四78节!#REF!,B238))+IF(COUNTIF(星期四78节!#REF!,B238)&gt;=2,1,COUNTIF(星期四78节!#REF!,B238)))*2</f>
        <v>#REF!</v>
      </c>
      <c r="I238" s="34" t="e">
        <f>(IF(COUNTIF(星期四78节!#REF!,B238)&gt;=2,1,COUNTIF(星期四78节!#REF!,B238))+IF(COUNTIF(星期四78节!#REF!,B238)&gt;=2,1,COUNTIF(星期四78节!#REF!,B238))+IF(COUNTIF(星期四78节!#REF!,B238)&gt;=2,1,COUNTIF(星期四78节!#REF!,B238))+IF(COUNTIF(星期四78节!#REF!,B238)&gt;=2,1,COUNTIF(星期四78节!#REF!,B238)))*2</f>
        <v>#REF!</v>
      </c>
      <c r="J238" s="34" t="e">
        <f>(IF(COUNTIF(星期四78节!#REF!,B238)&gt;=2,1,COUNTIF(星期四78节!#REF!,B238))+IF(COUNTIF(星期四78节!#REF!,B238)&gt;=2,1,COUNTIF(星期四78节!#REF!,B238))+IF(COUNTIF(星期四78节!#REF!,B238)&gt;=2,1,COUNTIF(星期四78节!#REF!,B238))+IF(COUNTIF(星期四78节!#REF!,B238)&gt;=2,1,COUNTIF(星期四78节!#REF!,B238)))*2</f>
        <v>#REF!</v>
      </c>
      <c r="K238" s="34" t="e">
        <f>(IF(COUNTIF(星期四78节!#REF!,B238)&gt;=2,1,COUNTIF(星期四78节!#REF!,B238))+IF(COUNTIF(星期四78节!#REF!,B238)&gt;=2,1,COUNTIF(星期四78节!#REF!,B238)))*2+(IF(COUNTIF(星期四78节!#REF!,B238)&gt;=2,1,COUNTIF(星期四78节!#REF!,B238))+IF(COUNTIF(星期四78节!#REF!,B238)&gt;=2,1,COUNTIF(星期四78节!#REF!,B238)))*2</f>
        <v>#REF!</v>
      </c>
      <c r="L238" s="34" t="e">
        <f>(IF(COUNTIF(星期四78节!#REF!,B238)&gt;=2,1,COUNTIF(星期四78节!#REF!,B238))+IF(COUNTIF(星期四78节!#REF!,B238)&gt;=2,1,COUNTIF(星期四78节!#REF!,B238))+IF(COUNTIF(星期四78节!#REF!,B238)&gt;=2,1,COUNTIF(星期四78节!#REF!,B238))+IF(COUNTIF(星期四78节!#REF!,B238)&gt;=2,1,COUNTIF(星期四78节!#REF!,B238)))*2</f>
        <v>#REF!</v>
      </c>
      <c r="M238" s="34" t="e">
        <f>(IF(COUNTIF(星期四78节!#REF!,B238)&gt;=2,1,COUNTIF(星期四78节!#REF!,B238))+IF(COUNTIF(星期四78节!#REF!,B238)&gt;=2,1,COUNTIF(星期四78节!#REF!,B238))+IF(COUNTIF(星期四78节!#REF!,B238)&gt;=2,1,COUNTIF(星期四78节!#REF!,B238))+IF(COUNTIF(星期四78节!#REF!,B238)&gt;=2,1,COUNTIF(星期四78节!#REF!,B238)))*2</f>
        <v>#REF!</v>
      </c>
      <c r="N238" s="34" t="e">
        <f t="shared" si="9"/>
        <v>#REF!</v>
      </c>
    </row>
    <row r="239" ht="20.1" customHeight="1" spans="1:14">
      <c r="A239" s="31">
        <v>274</v>
      </c>
      <c r="B239" s="35" t="s">
        <v>1006</v>
      </c>
      <c r="C239" s="33" t="str">
        <f>VLOOKUP(B239,教师基础数据!$B$2:$G4716,3,FALSE)</f>
        <v>信艺系</v>
      </c>
      <c r="D239" s="33" t="str">
        <f>VLOOKUP(B239,教师基础数据!$B$2:$G715,4,FALSE)</f>
        <v>专职</v>
      </c>
      <c r="E239" s="33" t="str">
        <f>VLOOKUP(B239,教师基础数据!$B$2:$G4749,5,FALSE)</f>
        <v>室内教研室</v>
      </c>
      <c r="F239" s="31">
        <f t="shared" si="8"/>
        <v>7</v>
      </c>
      <c r="G239" s="34" t="e">
        <f>(IF(COUNTIF(星期四78节!#REF!,B239)&gt;=2,1,COUNTIF(星期四78节!#REF!,B239))+IF(COUNTIF(星期四78节!#REF!,B239)&gt;=2,1,COUNTIF(星期四78节!#REF!,B239))+IF(COUNTIF(星期四78节!#REF!,B239)&gt;=2,1,COUNTIF(星期四78节!#REF!,B239))+IF(COUNTIF(星期四78节!#REF!,B239)&gt;=2,1,COUNTIF(星期四78节!#REF!,B239)))*2</f>
        <v>#REF!</v>
      </c>
      <c r="H239" s="34" t="e">
        <f>(IF(COUNTIF(星期四78节!#REF!,B239)&gt;=2,1,COUNTIF(星期四78节!#REF!,B239))+IF(COUNTIF(星期四78节!#REF!,B239)&gt;=2,1,COUNTIF(星期四78节!#REF!,B239))+IF(COUNTIF(星期四78节!#REF!,B239)&gt;=2,1,COUNTIF(星期四78节!#REF!,B239))+IF(COUNTIF(星期四78节!#REF!,B239)&gt;=2,1,COUNTIF(星期四78节!#REF!,B239)))*2</f>
        <v>#REF!</v>
      </c>
      <c r="I239" s="34" t="e">
        <f>(IF(COUNTIF(星期四78节!#REF!,B239)&gt;=2,1,COUNTIF(星期四78节!#REF!,B239))+IF(COUNTIF(星期四78节!#REF!,B239)&gt;=2,1,COUNTIF(星期四78节!#REF!,B239))+IF(COUNTIF(星期四78节!#REF!,B239)&gt;=2,1,COUNTIF(星期四78节!#REF!,B239))+IF(COUNTIF(星期四78节!#REF!,B239)&gt;=2,1,COUNTIF(星期四78节!#REF!,B239)))*2</f>
        <v>#REF!</v>
      </c>
      <c r="J239" s="34" t="e">
        <f>(IF(COUNTIF(星期四78节!#REF!,B239)&gt;=2,1,COUNTIF(星期四78节!#REF!,B239))+IF(COUNTIF(星期四78节!#REF!,B239)&gt;=2,1,COUNTIF(星期四78节!#REF!,B239))+IF(COUNTIF(星期四78节!#REF!,B239)&gt;=2,1,COUNTIF(星期四78节!#REF!,B239))+IF(COUNTIF(星期四78节!#REF!,B239)&gt;=2,1,COUNTIF(星期四78节!#REF!,B239)))*2</f>
        <v>#REF!</v>
      </c>
      <c r="K239" s="34" t="e">
        <f>(IF(COUNTIF(星期四78节!#REF!,B239)&gt;=2,1,COUNTIF(星期四78节!#REF!,B239))+IF(COUNTIF(星期四78节!#REF!,B239)&gt;=2,1,COUNTIF(星期四78节!#REF!,B239)))*2+(IF(COUNTIF(星期四78节!#REF!,B239)&gt;=2,1,COUNTIF(星期四78节!#REF!,B239))+IF(COUNTIF(星期四78节!#REF!,B239)&gt;=2,1,COUNTIF(星期四78节!#REF!,B239)))*2</f>
        <v>#REF!</v>
      </c>
      <c r="L239" s="34" t="e">
        <f>(IF(COUNTIF(星期四78节!#REF!,B239)&gt;=2,1,COUNTIF(星期四78节!#REF!,B239))+IF(COUNTIF(星期四78节!#REF!,B239)&gt;=2,1,COUNTIF(星期四78节!#REF!,B239))+IF(COUNTIF(星期四78节!#REF!,B239)&gt;=2,1,COUNTIF(星期四78节!#REF!,B239))+IF(COUNTIF(星期四78节!#REF!,B239)&gt;=2,1,COUNTIF(星期四78节!#REF!,B239)))*2</f>
        <v>#REF!</v>
      </c>
      <c r="M239" s="34" t="e">
        <f>(IF(COUNTIF(星期四78节!#REF!,B239)&gt;=2,1,COUNTIF(星期四78节!#REF!,B239))+IF(COUNTIF(星期四78节!#REF!,B239)&gt;=2,1,COUNTIF(星期四78节!#REF!,B239))+IF(COUNTIF(星期四78节!#REF!,B239)&gt;=2,1,COUNTIF(星期四78节!#REF!,B239))+IF(COUNTIF(星期四78节!#REF!,B239)&gt;=2,1,COUNTIF(星期四78节!#REF!,B239)))*2</f>
        <v>#REF!</v>
      </c>
      <c r="N239" s="34" t="e">
        <f t="shared" si="9"/>
        <v>#REF!</v>
      </c>
    </row>
    <row r="240" ht="20.1" customHeight="1" spans="1:14">
      <c r="A240" s="31">
        <v>275</v>
      </c>
      <c r="B240" s="35" t="s">
        <v>1007</v>
      </c>
      <c r="C240" s="33" t="str">
        <f>VLOOKUP(B240,教师基础数据!$B$2:$G4482,3,FALSE)</f>
        <v>信艺系</v>
      </c>
      <c r="D240" s="33" t="str">
        <f>VLOOKUP(B240,教师基础数据!$B$2:$G615,4,FALSE)</f>
        <v>专职</v>
      </c>
      <c r="E240" s="33" t="str">
        <f>VLOOKUP(B240,教师基础数据!$B$2:$G4648,5,FALSE)</f>
        <v>室内教研室</v>
      </c>
      <c r="F240" s="31">
        <f t="shared" si="8"/>
        <v>7</v>
      </c>
      <c r="G240" s="34" t="e">
        <f>(IF(COUNTIF(星期四78节!#REF!,B240)&gt;=2,1,COUNTIF(星期四78节!#REF!,B240))+IF(COUNTIF(星期四78节!#REF!,B240)&gt;=2,1,COUNTIF(星期四78节!#REF!,B240))+IF(COUNTIF(星期四78节!#REF!,B240)&gt;=2,1,COUNTIF(星期四78节!#REF!,B240))+IF(COUNTIF(星期四78节!#REF!,B240)&gt;=2,1,COUNTIF(星期四78节!#REF!,B240)))*2</f>
        <v>#REF!</v>
      </c>
      <c r="H240" s="34" t="e">
        <f>(IF(COUNTIF(星期四78节!#REF!,B240)&gt;=2,1,COUNTIF(星期四78节!#REF!,B240))+IF(COUNTIF(星期四78节!#REF!,B240)&gt;=2,1,COUNTIF(星期四78节!#REF!,B240))+IF(COUNTIF(星期四78节!#REF!,B240)&gt;=2,1,COUNTIF(星期四78节!#REF!,B240))+IF(COUNTIF(星期四78节!#REF!,B240)&gt;=2,1,COUNTIF(星期四78节!#REF!,B240)))*2</f>
        <v>#REF!</v>
      </c>
      <c r="I240" s="34" t="e">
        <f>(IF(COUNTIF(星期四78节!#REF!,B240)&gt;=2,1,COUNTIF(星期四78节!#REF!,B240))+IF(COUNTIF(星期四78节!#REF!,B240)&gt;=2,1,COUNTIF(星期四78节!#REF!,B240))+IF(COUNTIF(星期四78节!#REF!,B240)&gt;=2,1,COUNTIF(星期四78节!#REF!,B240))+IF(COUNTIF(星期四78节!#REF!,B240)&gt;=2,1,COUNTIF(星期四78节!#REF!,B240)))*2</f>
        <v>#REF!</v>
      </c>
      <c r="J240" s="34" t="e">
        <f>(IF(COUNTIF(星期四78节!#REF!,B240)&gt;=2,1,COUNTIF(星期四78节!#REF!,B240))+IF(COUNTIF(星期四78节!#REF!,B240)&gt;=2,1,COUNTIF(星期四78节!#REF!,B240))+IF(COUNTIF(星期四78节!#REF!,B240)&gt;=2,1,COUNTIF(星期四78节!#REF!,B240))+IF(COUNTIF(星期四78节!#REF!,B240)&gt;=2,1,COUNTIF(星期四78节!#REF!,B240)))*2</f>
        <v>#REF!</v>
      </c>
      <c r="K240" s="34" t="e">
        <f>(IF(COUNTIF(星期四78节!#REF!,B240)&gt;=2,1,COUNTIF(星期四78节!#REF!,B240))+IF(COUNTIF(星期四78节!#REF!,B240)&gt;=2,1,COUNTIF(星期四78节!#REF!,B240)))*2+(IF(COUNTIF(星期四78节!#REF!,B240)&gt;=2,1,COUNTIF(星期四78节!#REF!,B240))+IF(COUNTIF(星期四78节!#REF!,B240)&gt;=2,1,COUNTIF(星期四78节!#REF!,B240)))*2</f>
        <v>#REF!</v>
      </c>
      <c r="L240" s="34" t="e">
        <f>(IF(COUNTIF(星期四78节!#REF!,B240)&gt;=2,1,COUNTIF(星期四78节!#REF!,B240))+IF(COUNTIF(星期四78节!#REF!,B240)&gt;=2,1,COUNTIF(星期四78节!#REF!,B240))+IF(COUNTIF(星期四78节!#REF!,B240)&gt;=2,1,COUNTIF(星期四78节!#REF!,B240))+IF(COUNTIF(星期四78节!#REF!,B240)&gt;=2,1,COUNTIF(星期四78节!#REF!,B240)))*2</f>
        <v>#REF!</v>
      </c>
      <c r="M240" s="34" t="e">
        <f>(IF(COUNTIF(星期四78节!#REF!,B240)&gt;=2,1,COUNTIF(星期四78节!#REF!,B240))+IF(COUNTIF(星期四78节!#REF!,B240)&gt;=2,1,COUNTIF(星期四78节!#REF!,B240))+IF(COUNTIF(星期四78节!#REF!,B240)&gt;=2,1,COUNTIF(星期四78节!#REF!,B240))+IF(COUNTIF(星期四78节!#REF!,B240)&gt;=2,1,COUNTIF(星期四78节!#REF!,B240)))*2</f>
        <v>#REF!</v>
      </c>
      <c r="N240" s="34" t="e">
        <f t="shared" si="9"/>
        <v>#REF!</v>
      </c>
    </row>
    <row r="241" ht="20.1" customHeight="1" spans="1:14">
      <c r="A241" s="31">
        <v>277</v>
      </c>
      <c r="B241" s="32" t="s">
        <v>1008</v>
      </c>
      <c r="C241" s="33" t="str">
        <f>VLOOKUP(B241,教师基础数据!$B$2:$G4769,3,FALSE)</f>
        <v>信艺系</v>
      </c>
      <c r="D241" s="33" t="str">
        <f>VLOOKUP(B241,教师基础数据!$B$2:$G494,4,FALSE)</f>
        <v>兼职</v>
      </c>
      <c r="E241" s="33" t="str">
        <f>VLOOKUP(B241,教师基础数据!$B$2:$G4527,5,FALSE)</f>
        <v>数媒教研室</v>
      </c>
      <c r="F241" s="31">
        <f t="shared" si="8"/>
        <v>7</v>
      </c>
      <c r="G241" s="34" t="e">
        <f>(IF(COUNTIF(星期四78节!#REF!,B241)&gt;=2,1,COUNTIF(星期四78节!#REF!,B241))+IF(COUNTIF(星期四78节!#REF!,B241)&gt;=2,1,COUNTIF(星期四78节!#REF!,B241))+IF(COUNTIF(星期四78节!#REF!,B241)&gt;=2,1,COUNTIF(星期四78节!#REF!,B241))+IF(COUNTIF(星期四78节!#REF!,B241)&gt;=2,1,COUNTIF(星期四78节!#REF!,B241)))*2</f>
        <v>#REF!</v>
      </c>
      <c r="H241" s="34" t="e">
        <f>(IF(COUNTIF(星期四78节!#REF!,B241)&gt;=2,1,COUNTIF(星期四78节!#REF!,B241))+IF(COUNTIF(星期四78节!#REF!,B241)&gt;=2,1,COUNTIF(星期四78节!#REF!,B241))+IF(COUNTIF(星期四78节!#REF!,B241)&gt;=2,1,COUNTIF(星期四78节!#REF!,B241))+IF(COUNTIF(星期四78节!#REF!,B241)&gt;=2,1,COUNTIF(星期四78节!#REF!,B241)))*2</f>
        <v>#REF!</v>
      </c>
      <c r="I241" s="34" t="e">
        <f>(IF(COUNTIF(星期四78节!#REF!,B241)&gt;=2,1,COUNTIF(星期四78节!#REF!,B241))+IF(COUNTIF(星期四78节!#REF!,B241)&gt;=2,1,COUNTIF(星期四78节!#REF!,B241))+IF(COUNTIF(星期四78节!#REF!,B241)&gt;=2,1,COUNTIF(星期四78节!#REF!,B241))+IF(COUNTIF(星期四78节!#REF!,B241)&gt;=2,1,COUNTIF(星期四78节!#REF!,B241)))*2</f>
        <v>#REF!</v>
      </c>
      <c r="J241" s="34" t="e">
        <f>(IF(COUNTIF(星期四78节!#REF!,B241)&gt;=2,1,COUNTIF(星期四78节!#REF!,B241))+IF(COUNTIF(星期四78节!#REF!,B241)&gt;=2,1,COUNTIF(星期四78节!#REF!,B241))+IF(COUNTIF(星期四78节!#REF!,B241)&gt;=2,1,COUNTIF(星期四78节!#REF!,B241))+IF(COUNTIF(星期四78节!#REF!,B241)&gt;=2,1,COUNTIF(星期四78节!#REF!,B241)))*2</f>
        <v>#REF!</v>
      </c>
      <c r="K241" s="34" t="e">
        <f>(IF(COUNTIF(星期四78节!#REF!,B241)&gt;=2,1,COUNTIF(星期四78节!#REF!,B241))+IF(COUNTIF(星期四78节!#REF!,B241)&gt;=2,1,COUNTIF(星期四78节!#REF!,B241)))*2+(IF(COUNTIF(星期四78节!#REF!,B241)&gt;=2,1,COUNTIF(星期四78节!#REF!,B241))+IF(COUNTIF(星期四78节!#REF!,B241)&gt;=2,1,COUNTIF(星期四78节!#REF!,B241)))*2</f>
        <v>#REF!</v>
      </c>
      <c r="L241" s="34" t="e">
        <f>(IF(COUNTIF(星期四78节!#REF!,B241)&gt;=2,1,COUNTIF(星期四78节!#REF!,B241))+IF(COUNTIF(星期四78节!#REF!,B241)&gt;=2,1,COUNTIF(星期四78节!#REF!,B241))+IF(COUNTIF(星期四78节!#REF!,B241)&gt;=2,1,COUNTIF(星期四78节!#REF!,B241))+IF(COUNTIF(星期四78节!#REF!,B241)&gt;=2,1,COUNTIF(星期四78节!#REF!,B241)))*2</f>
        <v>#REF!</v>
      </c>
      <c r="M241" s="34" t="e">
        <f>(IF(COUNTIF(星期四78节!#REF!,B241)&gt;=2,1,COUNTIF(星期四78节!#REF!,B241))+IF(COUNTIF(星期四78节!#REF!,B241)&gt;=2,1,COUNTIF(星期四78节!#REF!,B241))+IF(COUNTIF(星期四78节!#REF!,B241)&gt;=2,1,COUNTIF(星期四78节!#REF!,B241))+IF(COUNTIF(星期四78节!#REF!,B241)&gt;=2,1,COUNTIF(星期四78节!#REF!,B241)))*2</f>
        <v>#REF!</v>
      </c>
      <c r="N241" s="34" t="e">
        <f t="shared" si="9"/>
        <v>#REF!</v>
      </c>
    </row>
    <row r="242" ht="20.1" customHeight="1" spans="1:14">
      <c r="A242" s="31">
        <v>278</v>
      </c>
      <c r="B242" s="32" t="s">
        <v>1009</v>
      </c>
      <c r="C242" s="33" t="str">
        <f>VLOOKUP(B242,教师基础数据!$B$2:$G4729,3,FALSE)</f>
        <v>信艺系</v>
      </c>
      <c r="D242" s="33" t="str">
        <f>VLOOKUP(B242,教师基础数据!$B$2:$G655,4,FALSE)</f>
        <v>兼职</v>
      </c>
      <c r="E242" s="33" t="str">
        <f>VLOOKUP(B242,教师基础数据!$B$2:$G4688,5,FALSE)</f>
        <v>数媒教研室</v>
      </c>
      <c r="F242" s="31">
        <f t="shared" si="8"/>
        <v>7</v>
      </c>
      <c r="G242" s="34" t="e">
        <f>(IF(COUNTIF(星期四78节!#REF!,B242)&gt;=2,1,COUNTIF(星期四78节!#REF!,B242))+IF(COUNTIF(星期四78节!#REF!,B242)&gt;=2,1,COUNTIF(星期四78节!#REF!,B242))+IF(COUNTIF(星期四78节!#REF!,B242)&gt;=2,1,COUNTIF(星期四78节!#REF!,B242))+IF(COUNTIF(星期四78节!#REF!,B242)&gt;=2,1,COUNTIF(星期四78节!#REF!,B242)))*2</f>
        <v>#REF!</v>
      </c>
      <c r="H242" s="34" t="e">
        <f>(IF(COUNTIF(星期四78节!#REF!,B242)&gt;=2,1,COUNTIF(星期四78节!#REF!,B242))+IF(COUNTIF(星期四78节!#REF!,B242)&gt;=2,1,COUNTIF(星期四78节!#REF!,B242))+IF(COUNTIF(星期四78节!#REF!,B242)&gt;=2,1,COUNTIF(星期四78节!#REF!,B242))+IF(COUNTIF(星期四78节!#REF!,B242)&gt;=2,1,COUNTIF(星期四78节!#REF!,B242)))*2</f>
        <v>#REF!</v>
      </c>
      <c r="I242" s="34" t="e">
        <f>(IF(COUNTIF(星期四78节!#REF!,B242)&gt;=2,1,COUNTIF(星期四78节!#REF!,B242))+IF(COUNTIF(星期四78节!#REF!,B242)&gt;=2,1,COUNTIF(星期四78节!#REF!,B242))+IF(COUNTIF(星期四78节!#REF!,B242)&gt;=2,1,COUNTIF(星期四78节!#REF!,B242))+IF(COUNTIF(星期四78节!#REF!,B242)&gt;=2,1,COUNTIF(星期四78节!#REF!,B242)))*2</f>
        <v>#REF!</v>
      </c>
      <c r="J242" s="34" t="e">
        <f>(IF(COUNTIF(星期四78节!#REF!,B242)&gt;=2,1,COUNTIF(星期四78节!#REF!,B242))+IF(COUNTIF(星期四78节!#REF!,B242)&gt;=2,1,COUNTIF(星期四78节!#REF!,B242))+IF(COUNTIF(星期四78节!#REF!,B242)&gt;=2,1,COUNTIF(星期四78节!#REF!,B242))+IF(COUNTIF(星期四78节!#REF!,B242)&gt;=2,1,COUNTIF(星期四78节!#REF!,B242)))*2</f>
        <v>#REF!</v>
      </c>
      <c r="K242" s="34" t="e">
        <f>(IF(COUNTIF(星期四78节!#REF!,B242)&gt;=2,1,COUNTIF(星期四78节!#REF!,B242))+IF(COUNTIF(星期四78节!#REF!,B242)&gt;=2,1,COUNTIF(星期四78节!#REF!,B242)))*2+(IF(COUNTIF(星期四78节!#REF!,B242)&gt;=2,1,COUNTIF(星期四78节!#REF!,B242))+IF(COUNTIF(星期四78节!#REF!,B242)&gt;=2,1,COUNTIF(星期四78节!#REF!,B242)))*2</f>
        <v>#REF!</v>
      </c>
      <c r="L242" s="34" t="e">
        <f>(IF(COUNTIF(星期四78节!#REF!,B242)&gt;=2,1,COUNTIF(星期四78节!#REF!,B242))+IF(COUNTIF(星期四78节!#REF!,B242)&gt;=2,1,COUNTIF(星期四78节!#REF!,B242))+IF(COUNTIF(星期四78节!#REF!,B242)&gt;=2,1,COUNTIF(星期四78节!#REF!,B242))+IF(COUNTIF(星期四78节!#REF!,B242)&gt;=2,1,COUNTIF(星期四78节!#REF!,B242)))*2</f>
        <v>#REF!</v>
      </c>
      <c r="M242" s="34" t="e">
        <f>(IF(COUNTIF(星期四78节!#REF!,B242)&gt;=2,1,COUNTIF(星期四78节!#REF!,B242))+IF(COUNTIF(星期四78节!#REF!,B242)&gt;=2,1,COUNTIF(星期四78节!#REF!,B242))+IF(COUNTIF(星期四78节!#REF!,B242)&gt;=2,1,COUNTIF(星期四78节!#REF!,B242))+IF(COUNTIF(星期四78节!#REF!,B242)&gt;=2,1,COUNTIF(星期四78节!#REF!,B242)))*2</f>
        <v>#REF!</v>
      </c>
      <c r="N242" s="34" t="e">
        <f t="shared" si="9"/>
        <v>#REF!</v>
      </c>
    </row>
    <row r="243" ht="20.1" customHeight="1" spans="1:14">
      <c r="A243" s="31">
        <v>279</v>
      </c>
      <c r="B243" s="35" t="s">
        <v>1010</v>
      </c>
      <c r="C243" s="33" t="str">
        <f>VLOOKUP(B243,教师基础数据!$B$2:$G4758,3,FALSE)</f>
        <v>信艺系</v>
      </c>
      <c r="D243" s="33" t="str">
        <f>VLOOKUP(B243,教师基础数据!$B$2:$G685,4,FALSE)</f>
        <v>兼职</v>
      </c>
      <c r="E243" s="33" t="str">
        <f>VLOOKUP(B243,教师基础数据!$B$2:$G4718,5,FALSE)</f>
        <v>数媒教研室</v>
      </c>
      <c r="F243" s="31">
        <f t="shared" si="8"/>
        <v>7</v>
      </c>
      <c r="G243" s="34" t="e">
        <f>(IF(COUNTIF(星期四78节!#REF!,B243)&gt;=2,1,COUNTIF(星期四78节!#REF!,B243))+IF(COUNTIF(星期四78节!#REF!,B243)&gt;=2,1,COUNTIF(星期四78节!#REF!,B243))+IF(COUNTIF(星期四78节!#REF!,B243)&gt;=2,1,COUNTIF(星期四78节!#REF!,B243))+IF(COUNTIF(星期四78节!#REF!,B243)&gt;=2,1,COUNTIF(星期四78节!#REF!,B243)))*2</f>
        <v>#REF!</v>
      </c>
      <c r="H243" s="34" t="e">
        <f>(IF(COUNTIF(星期四78节!#REF!,B243)&gt;=2,1,COUNTIF(星期四78节!#REF!,B243))+IF(COUNTIF(星期四78节!#REF!,B243)&gt;=2,1,COUNTIF(星期四78节!#REF!,B243))+IF(COUNTIF(星期四78节!#REF!,B243)&gt;=2,1,COUNTIF(星期四78节!#REF!,B243))+IF(COUNTIF(星期四78节!#REF!,B243)&gt;=2,1,COUNTIF(星期四78节!#REF!,B243)))*2</f>
        <v>#REF!</v>
      </c>
      <c r="I243" s="34" t="e">
        <f>(IF(COUNTIF(星期四78节!#REF!,B243)&gt;=2,1,COUNTIF(星期四78节!#REF!,B243))+IF(COUNTIF(星期四78节!#REF!,B243)&gt;=2,1,COUNTIF(星期四78节!#REF!,B243))+IF(COUNTIF(星期四78节!#REF!,B243)&gt;=2,1,COUNTIF(星期四78节!#REF!,B243))+IF(COUNTIF(星期四78节!#REF!,B243)&gt;=2,1,COUNTIF(星期四78节!#REF!,B243)))*2</f>
        <v>#REF!</v>
      </c>
      <c r="J243" s="34" t="e">
        <f>(IF(COUNTIF(星期四78节!#REF!,B243)&gt;=2,1,COUNTIF(星期四78节!#REF!,B243))+IF(COUNTIF(星期四78节!#REF!,B243)&gt;=2,1,COUNTIF(星期四78节!#REF!,B243))+IF(COUNTIF(星期四78节!#REF!,B243)&gt;=2,1,COUNTIF(星期四78节!#REF!,B243))+IF(COUNTIF(星期四78节!#REF!,B243)&gt;=2,1,COUNTIF(星期四78节!#REF!,B243)))*2</f>
        <v>#REF!</v>
      </c>
      <c r="K243" s="34" t="e">
        <f>(IF(COUNTIF(星期四78节!#REF!,B243)&gt;=2,1,COUNTIF(星期四78节!#REF!,B243))+IF(COUNTIF(星期四78节!#REF!,B243)&gt;=2,1,COUNTIF(星期四78节!#REF!,B243)))*2+(IF(COUNTIF(星期四78节!#REF!,B243)&gt;=2,1,COUNTIF(星期四78节!#REF!,B243))+IF(COUNTIF(星期四78节!#REF!,B243)&gt;=2,1,COUNTIF(星期四78节!#REF!,B243)))*2</f>
        <v>#REF!</v>
      </c>
      <c r="L243" s="34" t="e">
        <f>(IF(COUNTIF(星期四78节!#REF!,B243)&gt;=2,1,COUNTIF(星期四78节!#REF!,B243))+IF(COUNTIF(星期四78节!#REF!,B243)&gt;=2,1,COUNTIF(星期四78节!#REF!,B243))+IF(COUNTIF(星期四78节!#REF!,B243)&gt;=2,1,COUNTIF(星期四78节!#REF!,B243))+IF(COUNTIF(星期四78节!#REF!,B243)&gt;=2,1,COUNTIF(星期四78节!#REF!,B243)))*2</f>
        <v>#REF!</v>
      </c>
      <c r="M243" s="34" t="e">
        <f>(IF(COUNTIF(星期四78节!#REF!,B243)&gt;=2,1,COUNTIF(星期四78节!#REF!,B243))+IF(COUNTIF(星期四78节!#REF!,B243)&gt;=2,1,COUNTIF(星期四78节!#REF!,B243))+IF(COUNTIF(星期四78节!#REF!,B243)&gt;=2,1,COUNTIF(星期四78节!#REF!,B243))+IF(COUNTIF(星期四78节!#REF!,B243)&gt;=2,1,COUNTIF(星期四78节!#REF!,B243)))*2</f>
        <v>#REF!</v>
      </c>
      <c r="N243" s="34" t="e">
        <f t="shared" si="9"/>
        <v>#REF!</v>
      </c>
    </row>
    <row r="244" ht="20.1" customHeight="1" spans="1:14">
      <c r="A244" s="31">
        <v>281</v>
      </c>
      <c r="B244" s="32" t="s">
        <v>1011</v>
      </c>
      <c r="C244" s="33" t="str">
        <f>VLOOKUP(B244,教师基础数据!$B$2:$G4698,3,FALSE)</f>
        <v>信艺系</v>
      </c>
      <c r="D244" s="33" t="str">
        <f>VLOOKUP(B244,教师基础数据!$B$2:$G697,4,FALSE)</f>
        <v>外聘</v>
      </c>
      <c r="E244" s="33" t="str">
        <f>VLOOKUP(B244,教师基础数据!$B$2:$G4731,5,FALSE)</f>
        <v>数媒教研室</v>
      </c>
      <c r="F244" s="31">
        <f t="shared" si="8"/>
        <v>7</v>
      </c>
      <c r="G244" s="34" t="e">
        <f>(IF(COUNTIF(星期四78节!#REF!,B244)&gt;=2,1,COUNTIF(星期四78节!#REF!,B244))+IF(COUNTIF(星期四78节!#REF!,B244)&gt;=2,1,COUNTIF(星期四78节!#REF!,B244))+IF(COUNTIF(星期四78节!#REF!,B244)&gt;=2,1,COUNTIF(星期四78节!#REF!,B244))+IF(COUNTIF(星期四78节!#REF!,B244)&gt;=2,1,COUNTIF(星期四78节!#REF!,B244)))*2</f>
        <v>#REF!</v>
      </c>
      <c r="H244" s="34" t="e">
        <f>(IF(COUNTIF(星期四78节!#REF!,B244)&gt;=2,1,COUNTIF(星期四78节!#REF!,B244))+IF(COUNTIF(星期四78节!#REF!,B244)&gt;=2,1,COUNTIF(星期四78节!#REF!,B244))+IF(COUNTIF(星期四78节!#REF!,B244)&gt;=2,1,COUNTIF(星期四78节!#REF!,B244))+IF(COUNTIF(星期四78节!#REF!,B244)&gt;=2,1,COUNTIF(星期四78节!#REF!,B244)))*2</f>
        <v>#REF!</v>
      </c>
      <c r="I244" s="34" t="e">
        <f>(IF(COUNTIF(星期四78节!#REF!,B244)&gt;=2,1,COUNTIF(星期四78节!#REF!,B244))+IF(COUNTIF(星期四78节!#REF!,B244)&gt;=2,1,COUNTIF(星期四78节!#REF!,B244))+IF(COUNTIF(星期四78节!#REF!,B244)&gt;=2,1,COUNTIF(星期四78节!#REF!,B244))+IF(COUNTIF(星期四78节!#REF!,B244)&gt;=2,1,COUNTIF(星期四78节!#REF!,B244)))*2</f>
        <v>#REF!</v>
      </c>
      <c r="J244" s="34" t="e">
        <f>(IF(COUNTIF(星期四78节!#REF!,B244)&gt;=2,1,COUNTIF(星期四78节!#REF!,B244))+IF(COUNTIF(星期四78节!#REF!,B244)&gt;=2,1,COUNTIF(星期四78节!#REF!,B244))+IF(COUNTIF(星期四78节!#REF!,B244)&gt;=2,1,COUNTIF(星期四78节!#REF!,B244))+IF(COUNTIF(星期四78节!#REF!,B244)&gt;=2,1,COUNTIF(星期四78节!#REF!,B244)))*2</f>
        <v>#REF!</v>
      </c>
      <c r="K244" s="34" t="e">
        <f>(IF(COUNTIF(星期四78节!#REF!,B244)&gt;=2,1,COUNTIF(星期四78节!#REF!,B244))+IF(COUNTIF(星期四78节!#REF!,B244)&gt;=2,1,COUNTIF(星期四78节!#REF!,B244)))*2+(IF(COUNTIF(星期四78节!#REF!,B244)&gt;=2,1,COUNTIF(星期四78节!#REF!,B244))+IF(COUNTIF(星期四78节!#REF!,B244)&gt;=2,1,COUNTIF(星期四78节!#REF!,B244)))*2</f>
        <v>#REF!</v>
      </c>
      <c r="L244" s="34" t="e">
        <f>(IF(COUNTIF(星期四78节!#REF!,B244)&gt;=2,1,COUNTIF(星期四78节!#REF!,B244))+IF(COUNTIF(星期四78节!#REF!,B244)&gt;=2,1,COUNTIF(星期四78节!#REF!,B244))+IF(COUNTIF(星期四78节!#REF!,B244)&gt;=2,1,COUNTIF(星期四78节!#REF!,B244))+IF(COUNTIF(星期四78节!#REF!,B244)&gt;=2,1,COUNTIF(星期四78节!#REF!,B244)))*2</f>
        <v>#REF!</v>
      </c>
      <c r="M244" s="34" t="e">
        <f>(IF(COUNTIF(星期四78节!#REF!,B244)&gt;=2,1,COUNTIF(星期四78节!#REF!,B244))+IF(COUNTIF(星期四78节!#REF!,B244)&gt;=2,1,COUNTIF(星期四78节!#REF!,B244))+IF(COUNTIF(星期四78节!#REF!,B244)&gt;=2,1,COUNTIF(星期四78节!#REF!,B244))+IF(COUNTIF(星期四78节!#REF!,B244)&gt;=2,1,COUNTIF(星期四78节!#REF!,B244)))*2</f>
        <v>#REF!</v>
      </c>
      <c r="N244" s="34" t="e">
        <f t="shared" si="9"/>
        <v>#REF!</v>
      </c>
    </row>
    <row r="245" ht="20.1" customHeight="1" spans="1:14">
      <c r="A245" s="31">
        <v>282</v>
      </c>
      <c r="B245" s="32" t="s">
        <v>1012</v>
      </c>
      <c r="C245" s="33" t="str">
        <f>VLOOKUP(B245,教师基础数据!$B$2:$G4704,3,FALSE)</f>
        <v>信艺系</v>
      </c>
      <c r="D245" s="33" t="str">
        <f>VLOOKUP(B245,教师基础数据!$B$2:$G456,4,FALSE)</f>
        <v>兼职</v>
      </c>
      <c r="E245" s="33" t="str">
        <f>VLOOKUP(B245,教师基础数据!$B$2:$G4489,5,FALSE)</f>
        <v>数媒教研室</v>
      </c>
      <c r="F245" s="31">
        <f t="shared" si="8"/>
        <v>7</v>
      </c>
      <c r="G245" s="34" t="e">
        <f>(IF(COUNTIF(星期四78节!#REF!,B245)&gt;=2,1,COUNTIF(星期四78节!#REF!,B245))+IF(COUNTIF(星期四78节!#REF!,B245)&gt;=2,1,COUNTIF(星期四78节!#REF!,B245))+IF(COUNTIF(星期四78节!#REF!,B245)&gt;=2,1,COUNTIF(星期四78节!#REF!,B245))+IF(COUNTIF(星期四78节!#REF!,B245)&gt;=2,1,COUNTIF(星期四78节!#REF!,B245)))*2</f>
        <v>#REF!</v>
      </c>
      <c r="H245" s="34" t="e">
        <f>(IF(COUNTIF(星期四78节!#REF!,B245)&gt;=2,1,COUNTIF(星期四78节!#REF!,B245))+IF(COUNTIF(星期四78节!#REF!,B245)&gt;=2,1,COUNTIF(星期四78节!#REF!,B245))+IF(COUNTIF(星期四78节!#REF!,B245)&gt;=2,1,COUNTIF(星期四78节!#REF!,B245))+IF(COUNTIF(星期四78节!#REF!,B245)&gt;=2,1,COUNTIF(星期四78节!#REF!,B245)))*2</f>
        <v>#REF!</v>
      </c>
      <c r="I245" s="34" t="e">
        <f>(IF(COUNTIF(星期四78节!#REF!,B245)&gt;=2,1,COUNTIF(星期四78节!#REF!,B245))+IF(COUNTIF(星期四78节!#REF!,B245)&gt;=2,1,COUNTIF(星期四78节!#REF!,B245))+IF(COUNTIF(星期四78节!#REF!,B245)&gt;=2,1,COUNTIF(星期四78节!#REF!,B245))+IF(COUNTIF(星期四78节!#REF!,B245)&gt;=2,1,COUNTIF(星期四78节!#REF!,B245)))*2</f>
        <v>#REF!</v>
      </c>
      <c r="J245" s="34" t="e">
        <f>(IF(COUNTIF(星期四78节!#REF!,B245)&gt;=2,1,COUNTIF(星期四78节!#REF!,B245))+IF(COUNTIF(星期四78节!#REF!,B245)&gt;=2,1,COUNTIF(星期四78节!#REF!,B245))+IF(COUNTIF(星期四78节!#REF!,B245)&gt;=2,1,COUNTIF(星期四78节!#REF!,B245))+IF(COUNTIF(星期四78节!#REF!,B245)&gt;=2,1,COUNTIF(星期四78节!#REF!,B245)))*2</f>
        <v>#REF!</v>
      </c>
      <c r="K245" s="34" t="e">
        <f>(IF(COUNTIF(星期四78节!#REF!,B245)&gt;=2,1,COUNTIF(星期四78节!#REF!,B245))+IF(COUNTIF(星期四78节!#REF!,B245)&gt;=2,1,COUNTIF(星期四78节!#REF!,B245)))*2+(IF(COUNTIF(星期四78节!#REF!,B245)&gt;=2,1,COUNTIF(星期四78节!#REF!,B245))+IF(COUNTIF(星期四78节!#REF!,B245)&gt;=2,1,COUNTIF(星期四78节!#REF!,B245)))*2</f>
        <v>#REF!</v>
      </c>
      <c r="L245" s="34" t="e">
        <f>(IF(COUNTIF(星期四78节!#REF!,B245)&gt;=2,1,COUNTIF(星期四78节!#REF!,B245))+IF(COUNTIF(星期四78节!#REF!,B245)&gt;=2,1,COUNTIF(星期四78节!#REF!,B245))+IF(COUNTIF(星期四78节!#REF!,B245)&gt;=2,1,COUNTIF(星期四78节!#REF!,B245))+IF(COUNTIF(星期四78节!#REF!,B245)&gt;=2,1,COUNTIF(星期四78节!#REF!,B245)))*2</f>
        <v>#REF!</v>
      </c>
      <c r="M245" s="34" t="e">
        <f>(IF(COUNTIF(星期四78节!#REF!,B245)&gt;=2,1,COUNTIF(星期四78节!#REF!,B245))+IF(COUNTIF(星期四78节!#REF!,B245)&gt;=2,1,COUNTIF(星期四78节!#REF!,B245))+IF(COUNTIF(星期四78节!#REF!,B245)&gt;=2,1,COUNTIF(星期四78节!#REF!,B245))+IF(COUNTIF(星期四78节!#REF!,B245)&gt;=2,1,COUNTIF(星期四78节!#REF!,B245)))*2</f>
        <v>#REF!</v>
      </c>
      <c r="N245" s="34" t="e">
        <f t="shared" si="9"/>
        <v>#REF!</v>
      </c>
    </row>
    <row r="246" ht="20.1" customHeight="1" spans="1:14">
      <c r="A246" s="31">
        <v>283</v>
      </c>
      <c r="B246" s="32" t="s">
        <v>1013</v>
      </c>
      <c r="C246" s="33" t="str">
        <f>VLOOKUP(B246,教师基础数据!$B$2:$G4664,3,FALSE)</f>
        <v>信艺系</v>
      </c>
      <c r="D246" s="33" t="str">
        <f>VLOOKUP(B246,教师基础数据!$B$2:$G459,4,FALSE)</f>
        <v>专职</v>
      </c>
      <c r="E246" s="33" t="str">
        <f>VLOOKUP(B246,教师基础数据!$B$2:$G4492,5,FALSE)</f>
        <v>数媒教研室</v>
      </c>
      <c r="F246" s="31">
        <f t="shared" si="8"/>
        <v>7</v>
      </c>
      <c r="G246" s="34" t="e">
        <f>(IF(COUNTIF(星期四78节!#REF!,B246)&gt;=2,1,COUNTIF(星期四78节!#REF!,B246))+IF(COUNTIF(星期四78节!#REF!,B246)&gt;=2,1,COUNTIF(星期四78节!#REF!,B246))+IF(COUNTIF(星期四78节!#REF!,B246)&gt;=2,1,COUNTIF(星期四78节!#REF!,B246))+IF(COUNTIF(星期四78节!#REF!,B246)&gt;=2,1,COUNTIF(星期四78节!#REF!,B246)))*2</f>
        <v>#REF!</v>
      </c>
      <c r="H246" s="34" t="e">
        <f>(IF(COUNTIF(星期四78节!#REF!,B246)&gt;=2,1,COUNTIF(星期四78节!#REF!,B246))+IF(COUNTIF(星期四78节!#REF!,B246)&gt;=2,1,COUNTIF(星期四78节!#REF!,B246))+IF(COUNTIF(星期四78节!#REF!,B246)&gt;=2,1,COUNTIF(星期四78节!#REF!,B246))+IF(COUNTIF(星期四78节!#REF!,B246)&gt;=2,1,COUNTIF(星期四78节!#REF!,B246)))*2</f>
        <v>#REF!</v>
      </c>
      <c r="I246" s="34" t="e">
        <f>(IF(COUNTIF(星期四78节!#REF!,B246)&gt;=2,1,COUNTIF(星期四78节!#REF!,B246))+IF(COUNTIF(星期四78节!#REF!,B246)&gt;=2,1,COUNTIF(星期四78节!#REF!,B246))+IF(COUNTIF(星期四78节!#REF!,B246)&gt;=2,1,COUNTIF(星期四78节!#REF!,B246))+IF(COUNTIF(星期四78节!#REF!,B246)&gt;=2,1,COUNTIF(星期四78节!#REF!,B246)))*2</f>
        <v>#REF!</v>
      </c>
      <c r="J246" s="34" t="e">
        <f>(IF(COUNTIF(星期四78节!#REF!,B246)&gt;=2,1,COUNTIF(星期四78节!#REF!,B246))+IF(COUNTIF(星期四78节!#REF!,B246)&gt;=2,1,COUNTIF(星期四78节!#REF!,B246))+IF(COUNTIF(星期四78节!#REF!,B246)&gt;=2,1,COUNTIF(星期四78节!#REF!,B246))+IF(COUNTIF(星期四78节!#REF!,B246)&gt;=2,1,COUNTIF(星期四78节!#REF!,B246)))*2</f>
        <v>#REF!</v>
      </c>
      <c r="K246" s="34" t="e">
        <f>(IF(COUNTIF(星期四78节!#REF!,B246)&gt;=2,1,COUNTIF(星期四78节!#REF!,B246))+IF(COUNTIF(星期四78节!#REF!,B246)&gt;=2,1,COUNTIF(星期四78节!#REF!,B246)))*2+(IF(COUNTIF(星期四78节!#REF!,B246)&gt;=2,1,COUNTIF(星期四78节!#REF!,B246))+IF(COUNTIF(星期四78节!#REF!,B246)&gt;=2,1,COUNTIF(星期四78节!#REF!,B246)))*2</f>
        <v>#REF!</v>
      </c>
      <c r="L246" s="34" t="e">
        <f>(IF(COUNTIF(星期四78节!#REF!,B246)&gt;=2,1,COUNTIF(星期四78节!#REF!,B246))+IF(COUNTIF(星期四78节!#REF!,B246)&gt;=2,1,COUNTIF(星期四78节!#REF!,B246))+IF(COUNTIF(星期四78节!#REF!,B246)&gt;=2,1,COUNTIF(星期四78节!#REF!,B246))+IF(COUNTIF(星期四78节!#REF!,B246)&gt;=2,1,COUNTIF(星期四78节!#REF!,B246)))*2</f>
        <v>#REF!</v>
      </c>
      <c r="M246" s="34" t="e">
        <f>(IF(COUNTIF(星期四78节!#REF!,B246)&gt;=2,1,COUNTIF(星期四78节!#REF!,B246))+IF(COUNTIF(星期四78节!#REF!,B246)&gt;=2,1,COUNTIF(星期四78节!#REF!,B246))+IF(COUNTIF(星期四78节!#REF!,B246)&gt;=2,1,COUNTIF(星期四78节!#REF!,B246))+IF(COUNTIF(星期四78节!#REF!,B246)&gt;=2,1,COUNTIF(星期四78节!#REF!,B246)))*2</f>
        <v>#REF!</v>
      </c>
      <c r="N246" s="34" t="e">
        <f t="shared" si="9"/>
        <v>#REF!</v>
      </c>
    </row>
    <row r="247" ht="20.1" customHeight="1" spans="1:14">
      <c r="A247" s="31">
        <v>284</v>
      </c>
      <c r="B247" s="32" t="s">
        <v>1014</v>
      </c>
      <c r="C247" s="33" t="str">
        <f>VLOOKUP(B247,教师基础数据!$B$2:$G4541,3,FALSE)</f>
        <v>信艺系</v>
      </c>
      <c r="D247" s="33" t="str">
        <f>VLOOKUP(B247,教师基础数据!$B$2:$G460,4,FALSE)</f>
        <v>专职</v>
      </c>
      <c r="E247" s="33" t="str">
        <f>VLOOKUP(B247,教师基础数据!$B$2:$G4493,5,FALSE)</f>
        <v>数媒教研室</v>
      </c>
      <c r="F247" s="31">
        <f t="shared" si="8"/>
        <v>7</v>
      </c>
      <c r="G247" s="34" t="e">
        <f>(IF(COUNTIF(星期四78节!#REF!,B247)&gt;=2,1,COUNTIF(星期四78节!#REF!,B247))+IF(COUNTIF(星期四78节!#REF!,B247)&gt;=2,1,COUNTIF(星期四78节!#REF!,B247))+IF(COUNTIF(星期四78节!#REF!,B247)&gt;=2,1,COUNTIF(星期四78节!#REF!,B247))+IF(COUNTIF(星期四78节!#REF!,B247)&gt;=2,1,COUNTIF(星期四78节!#REF!,B247)))*2</f>
        <v>#REF!</v>
      </c>
      <c r="H247" s="34" t="e">
        <f>(IF(COUNTIF(星期四78节!#REF!,B247)&gt;=2,1,COUNTIF(星期四78节!#REF!,B247))+IF(COUNTIF(星期四78节!#REF!,B247)&gt;=2,1,COUNTIF(星期四78节!#REF!,B247))+IF(COUNTIF(星期四78节!#REF!,B247)&gt;=2,1,COUNTIF(星期四78节!#REF!,B247))+IF(COUNTIF(星期四78节!#REF!,B247)&gt;=2,1,COUNTIF(星期四78节!#REF!,B247)))*2</f>
        <v>#REF!</v>
      </c>
      <c r="I247" s="34" t="e">
        <f>(IF(COUNTIF(星期四78节!#REF!,B247)&gt;=2,1,COUNTIF(星期四78节!#REF!,B247))+IF(COUNTIF(星期四78节!#REF!,B247)&gt;=2,1,COUNTIF(星期四78节!#REF!,B247))+IF(COUNTIF(星期四78节!#REF!,B247)&gt;=2,1,COUNTIF(星期四78节!#REF!,B247))+IF(COUNTIF(星期四78节!#REF!,B247)&gt;=2,1,COUNTIF(星期四78节!#REF!,B247)))*2</f>
        <v>#REF!</v>
      </c>
      <c r="J247" s="34" t="e">
        <f>(IF(COUNTIF(星期四78节!#REF!,B247)&gt;=2,1,COUNTIF(星期四78节!#REF!,B247))+IF(COUNTIF(星期四78节!#REF!,B247)&gt;=2,1,COUNTIF(星期四78节!#REF!,B247))+IF(COUNTIF(星期四78节!#REF!,B247)&gt;=2,1,COUNTIF(星期四78节!#REF!,B247))+IF(COUNTIF(星期四78节!#REF!,B247)&gt;=2,1,COUNTIF(星期四78节!#REF!,B247)))*2</f>
        <v>#REF!</v>
      </c>
      <c r="K247" s="34" t="e">
        <f>(IF(COUNTIF(星期四78节!#REF!,B247)&gt;=2,1,COUNTIF(星期四78节!#REF!,B247))+IF(COUNTIF(星期四78节!#REF!,B247)&gt;=2,1,COUNTIF(星期四78节!#REF!,B247)))*2+(IF(COUNTIF(星期四78节!#REF!,B247)&gt;=2,1,COUNTIF(星期四78节!#REF!,B247))+IF(COUNTIF(星期四78节!#REF!,B247)&gt;=2,1,COUNTIF(星期四78节!#REF!,B247)))*2</f>
        <v>#REF!</v>
      </c>
      <c r="L247" s="34" t="e">
        <f>(IF(COUNTIF(星期四78节!#REF!,B247)&gt;=2,1,COUNTIF(星期四78节!#REF!,B247))+IF(COUNTIF(星期四78节!#REF!,B247)&gt;=2,1,COUNTIF(星期四78节!#REF!,B247))+IF(COUNTIF(星期四78节!#REF!,B247)&gt;=2,1,COUNTIF(星期四78节!#REF!,B247))+IF(COUNTIF(星期四78节!#REF!,B247)&gt;=2,1,COUNTIF(星期四78节!#REF!,B247)))*2</f>
        <v>#REF!</v>
      </c>
      <c r="M247" s="34" t="e">
        <f>(IF(COUNTIF(星期四78节!#REF!,B247)&gt;=2,1,COUNTIF(星期四78节!#REF!,B247))+IF(COUNTIF(星期四78节!#REF!,B247)&gt;=2,1,COUNTIF(星期四78节!#REF!,B247))+IF(COUNTIF(星期四78节!#REF!,B247)&gt;=2,1,COUNTIF(星期四78节!#REF!,B247))+IF(COUNTIF(星期四78节!#REF!,B247)&gt;=2,1,COUNTIF(星期四78节!#REF!,B247)))*2</f>
        <v>#REF!</v>
      </c>
      <c r="N247" s="34" t="e">
        <f t="shared" si="9"/>
        <v>#REF!</v>
      </c>
    </row>
    <row r="248" ht="20.1" customHeight="1" spans="1:14">
      <c r="A248" s="31">
        <v>286</v>
      </c>
      <c r="B248" s="35" t="s">
        <v>1015</v>
      </c>
      <c r="C248" s="33" t="str">
        <f>VLOOKUP(B248,教师基础数据!$B$2:$G4582,3,FALSE)</f>
        <v>信艺系</v>
      </c>
      <c r="D248" s="33" t="str">
        <f>VLOOKUP(B248,教师基础数据!$B$2:$G661,4,FALSE)</f>
        <v>专职</v>
      </c>
      <c r="E248" s="33" t="str">
        <f>VLOOKUP(B248,教师基础数据!$B$2:$G4694,5,FALSE)</f>
        <v>数媒教研室</v>
      </c>
      <c r="F248" s="31">
        <f t="shared" si="8"/>
        <v>7</v>
      </c>
      <c r="G248" s="34" t="e">
        <f>(IF(COUNTIF(星期四78节!#REF!,B248)&gt;=2,1,COUNTIF(星期四78节!#REF!,B248))+IF(COUNTIF(星期四78节!#REF!,B248)&gt;=2,1,COUNTIF(星期四78节!#REF!,B248))+IF(COUNTIF(星期四78节!#REF!,B248)&gt;=2,1,COUNTIF(星期四78节!#REF!,B248))+IF(COUNTIF(星期四78节!#REF!,B248)&gt;=2,1,COUNTIF(星期四78节!#REF!,B248)))*2</f>
        <v>#REF!</v>
      </c>
      <c r="H248" s="34" t="e">
        <f>(IF(COUNTIF(星期四78节!#REF!,B248)&gt;=2,1,COUNTIF(星期四78节!#REF!,B248))+IF(COUNTIF(星期四78节!#REF!,B248)&gt;=2,1,COUNTIF(星期四78节!#REF!,B248))+IF(COUNTIF(星期四78节!#REF!,B248)&gt;=2,1,COUNTIF(星期四78节!#REF!,B248))+IF(COUNTIF(星期四78节!#REF!,B248)&gt;=2,1,COUNTIF(星期四78节!#REF!,B248)))*2</f>
        <v>#REF!</v>
      </c>
      <c r="I248" s="34" t="e">
        <f>(IF(COUNTIF(星期四78节!#REF!,B248)&gt;=2,1,COUNTIF(星期四78节!#REF!,B248))+IF(COUNTIF(星期四78节!#REF!,B248)&gt;=2,1,COUNTIF(星期四78节!#REF!,B248))+IF(COUNTIF(星期四78节!#REF!,B248)&gt;=2,1,COUNTIF(星期四78节!#REF!,B248))+IF(COUNTIF(星期四78节!#REF!,B248)&gt;=2,1,COUNTIF(星期四78节!#REF!,B248)))*2</f>
        <v>#REF!</v>
      </c>
      <c r="J248" s="34" t="e">
        <f>(IF(COUNTIF(星期四78节!#REF!,B248)&gt;=2,1,COUNTIF(星期四78节!#REF!,B248))+IF(COUNTIF(星期四78节!#REF!,B248)&gt;=2,1,COUNTIF(星期四78节!#REF!,B248))+IF(COUNTIF(星期四78节!#REF!,B248)&gt;=2,1,COUNTIF(星期四78节!#REF!,B248))+IF(COUNTIF(星期四78节!#REF!,B248)&gt;=2,1,COUNTIF(星期四78节!#REF!,B248)))*2</f>
        <v>#REF!</v>
      </c>
      <c r="K248" s="34" t="e">
        <f>(IF(COUNTIF(星期四78节!#REF!,B248)&gt;=2,1,COUNTIF(星期四78节!#REF!,B248))+IF(COUNTIF(星期四78节!#REF!,B248)&gt;=2,1,COUNTIF(星期四78节!#REF!,B248)))*2+(IF(COUNTIF(星期四78节!#REF!,B248)&gt;=2,1,COUNTIF(星期四78节!#REF!,B248))+IF(COUNTIF(星期四78节!#REF!,B248)&gt;=2,1,COUNTIF(星期四78节!#REF!,B248)))*2</f>
        <v>#REF!</v>
      </c>
      <c r="L248" s="34" t="e">
        <f>(IF(COUNTIF(星期四78节!#REF!,B248)&gt;=2,1,COUNTIF(星期四78节!#REF!,B248))+IF(COUNTIF(星期四78节!#REF!,B248)&gt;=2,1,COUNTIF(星期四78节!#REF!,B248))+IF(COUNTIF(星期四78节!#REF!,B248)&gt;=2,1,COUNTIF(星期四78节!#REF!,B248))+IF(COUNTIF(星期四78节!#REF!,B248)&gt;=2,1,COUNTIF(星期四78节!#REF!,B248)))*2</f>
        <v>#REF!</v>
      </c>
      <c r="M248" s="34" t="e">
        <f>(IF(COUNTIF(星期四78节!#REF!,B248)&gt;=2,1,COUNTIF(星期四78节!#REF!,B248))+IF(COUNTIF(星期四78节!#REF!,B248)&gt;=2,1,COUNTIF(星期四78节!#REF!,B248))+IF(COUNTIF(星期四78节!#REF!,B248)&gt;=2,1,COUNTIF(星期四78节!#REF!,B248))+IF(COUNTIF(星期四78节!#REF!,B248)&gt;=2,1,COUNTIF(星期四78节!#REF!,B248)))*2</f>
        <v>#REF!</v>
      </c>
      <c r="N248" s="34" t="e">
        <f t="shared" si="9"/>
        <v>#REF!</v>
      </c>
    </row>
    <row r="249" ht="20.1" customHeight="1" spans="1:14">
      <c r="A249" s="31">
        <v>287</v>
      </c>
      <c r="B249" s="32" t="s">
        <v>1016</v>
      </c>
      <c r="C249" s="33" t="str">
        <f>VLOOKUP(B249,教师基础数据!$B$2:$G4817,3,FALSE)</f>
        <v>信艺系</v>
      </c>
      <c r="D249" s="33" t="str">
        <f>VLOOKUP(B249,教师基础数据!$B$2:$G675,4,FALSE)</f>
        <v>兼职</v>
      </c>
      <c r="E249" s="33" t="str">
        <f>VLOOKUP(B249,教师基础数据!$B$2:$G4708,5,FALSE)</f>
        <v>数媒教研室</v>
      </c>
      <c r="F249" s="31">
        <f t="shared" si="8"/>
        <v>7</v>
      </c>
      <c r="G249" s="34" t="e">
        <f>(IF(COUNTIF(星期四78节!#REF!,B249)&gt;=2,1,COUNTIF(星期四78节!#REF!,B249))+IF(COUNTIF(星期四78节!#REF!,B249)&gt;=2,1,COUNTIF(星期四78节!#REF!,B249))+IF(COUNTIF(星期四78节!#REF!,B249)&gt;=2,1,COUNTIF(星期四78节!#REF!,B249))+IF(COUNTIF(星期四78节!#REF!,B249)&gt;=2,1,COUNTIF(星期四78节!#REF!,B249)))*2</f>
        <v>#REF!</v>
      </c>
      <c r="H249" s="34" t="e">
        <f>(IF(COUNTIF(星期四78节!#REF!,B249)&gt;=2,1,COUNTIF(星期四78节!#REF!,B249))+IF(COUNTIF(星期四78节!#REF!,B249)&gt;=2,1,COUNTIF(星期四78节!#REF!,B249))+IF(COUNTIF(星期四78节!#REF!,B249)&gt;=2,1,COUNTIF(星期四78节!#REF!,B249))+IF(COUNTIF(星期四78节!#REF!,B249)&gt;=2,1,COUNTIF(星期四78节!#REF!,B249)))*2</f>
        <v>#REF!</v>
      </c>
      <c r="I249" s="34" t="e">
        <f>(IF(COUNTIF(星期四78节!#REF!,B249)&gt;=2,1,COUNTIF(星期四78节!#REF!,B249))+IF(COUNTIF(星期四78节!#REF!,B249)&gt;=2,1,COUNTIF(星期四78节!#REF!,B249))+IF(COUNTIF(星期四78节!#REF!,B249)&gt;=2,1,COUNTIF(星期四78节!#REF!,B249))+IF(COUNTIF(星期四78节!#REF!,B249)&gt;=2,1,COUNTIF(星期四78节!#REF!,B249)))*2</f>
        <v>#REF!</v>
      </c>
      <c r="J249" s="34" t="e">
        <f>(IF(COUNTIF(星期四78节!#REF!,B249)&gt;=2,1,COUNTIF(星期四78节!#REF!,B249))+IF(COUNTIF(星期四78节!#REF!,B249)&gt;=2,1,COUNTIF(星期四78节!#REF!,B249))+IF(COUNTIF(星期四78节!#REF!,B249)&gt;=2,1,COUNTIF(星期四78节!#REF!,B249))+IF(COUNTIF(星期四78节!#REF!,B249)&gt;=2,1,COUNTIF(星期四78节!#REF!,B249)))*2</f>
        <v>#REF!</v>
      </c>
      <c r="K249" s="34" t="e">
        <f>(IF(COUNTIF(星期四78节!#REF!,B249)&gt;=2,1,COUNTIF(星期四78节!#REF!,B249))+IF(COUNTIF(星期四78节!#REF!,B249)&gt;=2,1,COUNTIF(星期四78节!#REF!,B249)))*2+(IF(COUNTIF(星期四78节!#REF!,B249)&gt;=2,1,COUNTIF(星期四78节!#REF!,B249))+IF(COUNTIF(星期四78节!#REF!,B249)&gt;=2,1,COUNTIF(星期四78节!#REF!,B249)))*2</f>
        <v>#REF!</v>
      </c>
      <c r="L249" s="34" t="e">
        <f>(IF(COUNTIF(星期四78节!#REF!,B249)&gt;=2,1,COUNTIF(星期四78节!#REF!,B249))+IF(COUNTIF(星期四78节!#REF!,B249)&gt;=2,1,COUNTIF(星期四78节!#REF!,B249))+IF(COUNTIF(星期四78节!#REF!,B249)&gt;=2,1,COUNTIF(星期四78节!#REF!,B249))+IF(COUNTIF(星期四78节!#REF!,B249)&gt;=2,1,COUNTIF(星期四78节!#REF!,B249)))*2</f>
        <v>#REF!</v>
      </c>
      <c r="M249" s="34" t="e">
        <f>(IF(COUNTIF(星期四78节!#REF!,B249)&gt;=2,1,COUNTIF(星期四78节!#REF!,B249))+IF(COUNTIF(星期四78节!#REF!,B249)&gt;=2,1,COUNTIF(星期四78节!#REF!,B249))+IF(COUNTIF(星期四78节!#REF!,B249)&gt;=2,1,COUNTIF(星期四78节!#REF!,B249))+IF(COUNTIF(星期四78节!#REF!,B249)&gt;=2,1,COUNTIF(星期四78节!#REF!,B249)))*2</f>
        <v>#REF!</v>
      </c>
      <c r="N249" s="34" t="e">
        <f t="shared" si="9"/>
        <v>#REF!</v>
      </c>
    </row>
    <row r="250" ht="20.1" customHeight="1" spans="1:14">
      <c r="A250" s="31">
        <v>288</v>
      </c>
      <c r="B250" s="32" t="s">
        <v>1017</v>
      </c>
      <c r="C250" s="33" t="str">
        <f>VLOOKUP(B250,教师基础数据!$B$2:$G4818,3,FALSE)</f>
        <v>信艺系</v>
      </c>
      <c r="D250" s="33" t="str">
        <f>VLOOKUP(B250,教师基础数据!$B$2:$G663,4,FALSE)</f>
        <v>外聘</v>
      </c>
      <c r="E250" s="33" t="str">
        <f>VLOOKUP(B250,教师基础数据!$B$2:$G4696,5,FALSE)</f>
        <v>数媒教研室</v>
      </c>
      <c r="F250" s="31">
        <f t="shared" si="8"/>
        <v>7</v>
      </c>
      <c r="G250" s="34" t="e">
        <f>(IF(COUNTIF(星期四78节!#REF!,B250)&gt;=2,1,COUNTIF(星期四78节!#REF!,B250))+IF(COUNTIF(星期四78节!#REF!,B250)&gt;=2,1,COUNTIF(星期四78节!#REF!,B250))+IF(COUNTIF(星期四78节!#REF!,B250)&gt;=2,1,COUNTIF(星期四78节!#REF!,B250))+IF(COUNTIF(星期四78节!#REF!,B250)&gt;=2,1,COUNTIF(星期四78节!#REF!,B250)))*2</f>
        <v>#REF!</v>
      </c>
      <c r="H250" s="34" t="e">
        <f>(IF(COUNTIF(星期四78节!#REF!,B250)&gt;=2,1,COUNTIF(星期四78节!#REF!,B250))+IF(COUNTIF(星期四78节!#REF!,B250)&gt;=2,1,COUNTIF(星期四78节!#REF!,B250))+IF(COUNTIF(星期四78节!#REF!,B250)&gt;=2,1,COUNTIF(星期四78节!#REF!,B250))+IF(COUNTIF(星期四78节!#REF!,B250)&gt;=2,1,COUNTIF(星期四78节!#REF!,B250)))*2</f>
        <v>#REF!</v>
      </c>
      <c r="I250" s="34" t="e">
        <f>(IF(COUNTIF(星期四78节!#REF!,B250)&gt;=2,1,COUNTIF(星期四78节!#REF!,B250))+IF(COUNTIF(星期四78节!#REF!,B250)&gt;=2,1,COUNTIF(星期四78节!#REF!,B250))+IF(COUNTIF(星期四78节!#REF!,B250)&gt;=2,1,COUNTIF(星期四78节!#REF!,B250))+IF(COUNTIF(星期四78节!#REF!,B250)&gt;=2,1,COUNTIF(星期四78节!#REF!,B250)))*2</f>
        <v>#REF!</v>
      </c>
      <c r="J250" s="34" t="e">
        <f>(IF(COUNTIF(星期四78节!#REF!,B250)&gt;=2,1,COUNTIF(星期四78节!#REF!,B250))+IF(COUNTIF(星期四78节!#REF!,B250)&gt;=2,1,COUNTIF(星期四78节!#REF!,B250))+IF(COUNTIF(星期四78节!#REF!,B250)&gt;=2,1,COUNTIF(星期四78节!#REF!,B250))+IF(COUNTIF(星期四78节!#REF!,B250)&gt;=2,1,COUNTIF(星期四78节!#REF!,B250)))*2</f>
        <v>#REF!</v>
      </c>
      <c r="K250" s="34" t="e">
        <f>(IF(COUNTIF(星期四78节!#REF!,B250)&gt;=2,1,COUNTIF(星期四78节!#REF!,B250))+IF(COUNTIF(星期四78节!#REF!,B250)&gt;=2,1,COUNTIF(星期四78节!#REF!,B250)))*2+(IF(COUNTIF(星期四78节!#REF!,B250)&gt;=2,1,COUNTIF(星期四78节!#REF!,B250))+IF(COUNTIF(星期四78节!#REF!,B250)&gt;=2,1,COUNTIF(星期四78节!#REF!,B250)))*2</f>
        <v>#REF!</v>
      </c>
      <c r="L250" s="34" t="e">
        <f>(IF(COUNTIF(星期四78节!#REF!,B250)&gt;=2,1,COUNTIF(星期四78节!#REF!,B250))+IF(COUNTIF(星期四78节!#REF!,B250)&gt;=2,1,COUNTIF(星期四78节!#REF!,B250))+IF(COUNTIF(星期四78节!#REF!,B250)&gt;=2,1,COUNTIF(星期四78节!#REF!,B250))+IF(COUNTIF(星期四78节!#REF!,B250)&gt;=2,1,COUNTIF(星期四78节!#REF!,B250)))*2</f>
        <v>#REF!</v>
      </c>
      <c r="M250" s="34" t="e">
        <f>(IF(COUNTIF(星期四78节!#REF!,B250)&gt;=2,1,COUNTIF(星期四78节!#REF!,B250))+IF(COUNTIF(星期四78节!#REF!,B250)&gt;=2,1,COUNTIF(星期四78节!#REF!,B250))+IF(COUNTIF(星期四78节!#REF!,B250)&gt;=2,1,COUNTIF(星期四78节!#REF!,B250))+IF(COUNTIF(星期四78节!#REF!,B250)&gt;=2,1,COUNTIF(星期四78节!#REF!,B250)))*2</f>
        <v>#REF!</v>
      </c>
      <c r="N250" s="34" t="e">
        <f t="shared" si="9"/>
        <v>#REF!</v>
      </c>
    </row>
    <row r="251" ht="20.1" customHeight="1" spans="1:14">
      <c r="A251" s="31">
        <v>289</v>
      </c>
      <c r="B251" s="32" t="s">
        <v>1018</v>
      </c>
      <c r="C251" s="33" t="str">
        <f>VLOOKUP(B251,教师基础数据!$B$2:$G4819,3,FALSE)</f>
        <v>信艺系</v>
      </c>
      <c r="D251" s="33" t="str">
        <f>VLOOKUP(B251,教师基础数据!$B$2:$G677,4,FALSE)</f>
        <v>外聘</v>
      </c>
      <c r="E251" s="33" t="str">
        <f>VLOOKUP(B251,教师基础数据!$B$2:$G4710,5,FALSE)</f>
        <v>数媒教研室</v>
      </c>
      <c r="F251" s="31">
        <f t="shared" si="8"/>
        <v>7</v>
      </c>
      <c r="G251" s="34" t="e">
        <f>(IF(COUNTIF(星期四78节!#REF!,B251)&gt;=2,1,COUNTIF(星期四78节!#REF!,B251))+IF(COUNTIF(星期四78节!#REF!,B251)&gt;=2,1,COUNTIF(星期四78节!#REF!,B251))+IF(COUNTIF(星期四78节!#REF!,B251)&gt;=2,1,COUNTIF(星期四78节!#REF!,B251))+IF(COUNTIF(星期四78节!#REF!,B251)&gt;=2,1,COUNTIF(星期四78节!#REF!,B251)))*2</f>
        <v>#REF!</v>
      </c>
      <c r="H251" s="34" t="e">
        <f>(IF(COUNTIF(星期四78节!#REF!,B251)&gt;=2,1,COUNTIF(星期四78节!#REF!,B251))+IF(COUNTIF(星期四78节!#REF!,B251)&gt;=2,1,COUNTIF(星期四78节!#REF!,B251))+IF(COUNTIF(星期四78节!#REF!,B251)&gt;=2,1,COUNTIF(星期四78节!#REF!,B251))+IF(COUNTIF(星期四78节!#REF!,B251)&gt;=2,1,COUNTIF(星期四78节!#REF!,B251)))*2</f>
        <v>#REF!</v>
      </c>
      <c r="I251" s="34" t="e">
        <f>(IF(COUNTIF(星期四78节!#REF!,B251)&gt;=2,1,COUNTIF(星期四78节!#REF!,B251))+IF(COUNTIF(星期四78节!#REF!,B251)&gt;=2,1,COUNTIF(星期四78节!#REF!,B251))+IF(COUNTIF(星期四78节!#REF!,B251)&gt;=2,1,COUNTIF(星期四78节!#REF!,B251))+IF(COUNTIF(星期四78节!#REF!,B251)&gt;=2,1,COUNTIF(星期四78节!#REF!,B251)))*2</f>
        <v>#REF!</v>
      </c>
      <c r="J251" s="34" t="e">
        <f>(IF(COUNTIF(星期四78节!#REF!,B251)&gt;=2,1,COUNTIF(星期四78节!#REF!,B251))+IF(COUNTIF(星期四78节!#REF!,B251)&gt;=2,1,COUNTIF(星期四78节!#REF!,B251))+IF(COUNTIF(星期四78节!#REF!,B251)&gt;=2,1,COUNTIF(星期四78节!#REF!,B251))+IF(COUNTIF(星期四78节!#REF!,B251)&gt;=2,1,COUNTIF(星期四78节!#REF!,B251)))*2</f>
        <v>#REF!</v>
      </c>
      <c r="K251" s="34" t="e">
        <f>(IF(COUNTIF(星期四78节!#REF!,B251)&gt;=2,1,COUNTIF(星期四78节!#REF!,B251))+IF(COUNTIF(星期四78节!#REF!,B251)&gt;=2,1,COUNTIF(星期四78节!#REF!,B251)))*2+(IF(COUNTIF(星期四78节!#REF!,B251)&gt;=2,1,COUNTIF(星期四78节!#REF!,B251))+IF(COUNTIF(星期四78节!#REF!,B251)&gt;=2,1,COUNTIF(星期四78节!#REF!,B251)))*2</f>
        <v>#REF!</v>
      </c>
      <c r="L251" s="34" t="e">
        <f>(IF(COUNTIF(星期四78节!#REF!,B251)&gt;=2,1,COUNTIF(星期四78节!#REF!,B251))+IF(COUNTIF(星期四78节!#REF!,B251)&gt;=2,1,COUNTIF(星期四78节!#REF!,B251))+IF(COUNTIF(星期四78节!#REF!,B251)&gt;=2,1,COUNTIF(星期四78节!#REF!,B251))+IF(COUNTIF(星期四78节!#REF!,B251)&gt;=2,1,COUNTIF(星期四78节!#REF!,B251)))*2</f>
        <v>#REF!</v>
      </c>
      <c r="M251" s="34" t="e">
        <f>(IF(COUNTIF(星期四78节!#REF!,B251)&gt;=2,1,COUNTIF(星期四78节!#REF!,B251))+IF(COUNTIF(星期四78节!#REF!,B251)&gt;=2,1,COUNTIF(星期四78节!#REF!,B251))+IF(COUNTIF(星期四78节!#REF!,B251)&gt;=2,1,COUNTIF(星期四78节!#REF!,B251))+IF(COUNTIF(星期四78节!#REF!,B251)&gt;=2,1,COUNTIF(星期四78节!#REF!,B251)))*2</f>
        <v>#REF!</v>
      </c>
      <c r="N251" s="34" t="e">
        <f t="shared" si="9"/>
        <v>#REF!</v>
      </c>
    </row>
    <row r="252" ht="20.1" customHeight="1" spans="1:14">
      <c r="A252" s="31">
        <v>290</v>
      </c>
      <c r="B252" s="32" t="s">
        <v>1019</v>
      </c>
      <c r="C252" s="33" t="str">
        <f>VLOOKUP(B252,教师基础数据!$B$2:$G4820,3,FALSE)</f>
        <v>信艺系</v>
      </c>
      <c r="D252" s="33" t="s">
        <v>655</v>
      </c>
      <c r="E252" s="33" t="str">
        <f>VLOOKUP(B252,教师基础数据!$B$2:$G4698,5,FALSE)</f>
        <v>数媒教研室</v>
      </c>
      <c r="F252" s="31">
        <f t="shared" si="8"/>
        <v>7</v>
      </c>
      <c r="G252" s="34" t="e">
        <f>(IF(COUNTIF(星期四78节!#REF!,B252)&gt;=2,1,COUNTIF(星期四78节!#REF!,B252))+IF(COUNTIF(星期四78节!#REF!,B252)&gt;=2,1,COUNTIF(星期四78节!#REF!,B252))+IF(COUNTIF(星期四78节!#REF!,B252)&gt;=2,1,COUNTIF(星期四78节!#REF!,B252))+IF(COUNTIF(星期四78节!#REF!,B252)&gt;=2,1,COUNTIF(星期四78节!#REF!,B252)))*2</f>
        <v>#REF!</v>
      </c>
      <c r="H252" s="34" t="e">
        <f>(IF(COUNTIF(星期四78节!#REF!,B252)&gt;=2,1,COUNTIF(星期四78节!#REF!,B252))+IF(COUNTIF(星期四78节!#REF!,B252)&gt;=2,1,COUNTIF(星期四78节!#REF!,B252))+IF(COUNTIF(星期四78节!#REF!,B252)&gt;=2,1,COUNTIF(星期四78节!#REF!,B252))+IF(COUNTIF(星期四78节!#REF!,B252)&gt;=2,1,COUNTIF(星期四78节!#REF!,B252)))*2</f>
        <v>#REF!</v>
      </c>
      <c r="I252" s="34" t="e">
        <f>(IF(COUNTIF(星期四78节!#REF!,B252)&gt;=2,1,COUNTIF(星期四78节!#REF!,B252))+IF(COUNTIF(星期四78节!#REF!,B252)&gt;=2,1,COUNTIF(星期四78节!#REF!,B252))+IF(COUNTIF(星期四78节!#REF!,B252)&gt;=2,1,COUNTIF(星期四78节!#REF!,B252))+IF(COUNTIF(星期四78节!#REF!,B252)&gt;=2,1,COUNTIF(星期四78节!#REF!,B252)))*2</f>
        <v>#REF!</v>
      </c>
      <c r="J252" s="34" t="e">
        <f>(IF(COUNTIF(星期四78节!#REF!,B252)&gt;=2,1,COUNTIF(星期四78节!#REF!,B252))+IF(COUNTIF(星期四78节!#REF!,B252)&gt;=2,1,COUNTIF(星期四78节!#REF!,B252))+IF(COUNTIF(星期四78节!#REF!,B252)&gt;=2,1,COUNTIF(星期四78节!#REF!,B252))+IF(COUNTIF(星期四78节!#REF!,B252)&gt;=2,1,COUNTIF(星期四78节!#REF!,B252)))*2</f>
        <v>#REF!</v>
      </c>
      <c r="K252" s="34" t="e">
        <f>(IF(COUNTIF(星期四78节!#REF!,B252)&gt;=2,1,COUNTIF(星期四78节!#REF!,B252))+IF(COUNTIF(星期四78节!#REF!,B252)&gt;=2,1,COUNTIF(星期四78节!#REF!,B252)))*2+(IF(COUNTIF(星期四78节!#REF!,B252)&gt;=2,1,COUNTIF(星期四78节!#REF!,B252))+IF(COUNTIF(星期四78节!#REF!,B252)&gt;=2,1,COUNTIF(星期四78节!#REF!,B252)))*2</f>
        <v>#REF!</v>
      </c>
      <c r="L252" s="34" t="e">
        <f>(IF(COUNTIF(星期四78节!#REF!,B252)&gt;=2,1,COUNTIF(星期四78节!#REF!,B252))+IF(COUNTIF(星期四78节!#REF!,B252)&gt;=2,1,COUNTIF(星期四78节!#REF!,B252))+IF(COUNTIF(星期四78节!#REF!,B252)&gt;=2,1,COUNTIF(星期四78节!#REF!,B252))+IF(COUNTIF(星期四78节!#REF!,B252)&gt;=2,1,COUNTIF(星期四78节!#REF!,B252)))*2</f>
        <v>#REF!</v>
      </c>
      <c r="M252" s="34" t="e">
        <f>(IF(COUNTIF(星期四78节!#REF!,B252)&gt;=2,1,COUNTIF(星期四78节!#REF!,B252))+IF(COUNTIF(星期四78节!#REF!,B252)&gt;=2,1,COUNTIF(星期四78节!#REF!,B252))+IF(COUNTIF(星期四78节!#REF!,B252)&gt;=2,1,COUNTIF(星期四78节!#REF!,B252))+IF(COUNTIF(星期四78节!#REF!,B252)&gt;=2,1,COUNTIF(星期四78节!#REF!,B252)))*2</f>
        <v>#REF!</v>
      </c>
      <c r="N252" s="34" t="e">
        <f t="shared" si="9"/>
        <v>#REF!</v>
      </c>
    </row>
    <row r="253" ht="20.1" customHeight="1" spans="1:14">
      <c r="A253" s="31">
        <v>292</v>
      </c>
      <c r="B253" s="32" t="s">
        <v>1020</v>
      </c>
      <c r="C253" s="33" t="str">
        <f>VLOOKUP(B253,教师基础数据!$B$2:$G4822,3,FALSE)</f>
        <v>信艺系</v>
      </c>
      <c r="D253" s="33" t="str">
        <f>VLOOKUP(B253,教师基础数据!$B$2:$G667,4,FALSE)</f>
        <v>外聘</v>
      </c>
      <c r="E253" s="33" t="str">
        <f>VLOOKUP(B253,教师基础数据!$B$2:$G4700,5,FALSE)</f>
        <v>数媒教研室</v>
      </c>
      <c r="F253" s="31">
        <f t="shared" si="8"/>
        <v>7</v>
      </c>
      <c r="G253" s="34" t="e">
        <f>(IF(COUNTIF(星期四78节!#REF!,B253)&gt;=2,1,COUNTIF(星期四78节!#REF!,B253))+IF(COUNTIF(星期四78节!#REF!,B253)&gt;=2,1,COUNTIF(星期四78节!#REF!,B253))+IF(COUNTIF(星期四78节!#REF!,B253)&gt;=2,1,COUNTIF(星期四78节!#REF!,B253))+IF(COUNTIF(星期四78节!#REF!,B253)&gt;=2,1,COUNTIF(星期四78节!#REF!,B253)))*2</f>
        <v>#REF!</v>
      </c>
      <c r="H253" s="34" t="e">
        <f>(IF(COUNTIF(星期四78节!#REF!,B253)&gt;=2,1,COUNTIF(星期四78节!#REF!,B253))+IF(COUNTIF(星期四78节!#REF!,B253)&gt;=2,1,COUNTIF(星期四78节!#REF!,B253))+IF(COUNTIF(星期四78节!#REF!,B253)&gt;=2,1,COUNTIF(星期四78节!#REF!,B253))+IF(COUNTIF(星期四78节!#REF!,B253)&gt;=2,1,COUNTIF(星期四78节!#REF!,B253)))*2</f>
        <v>#REF!</v>
      </c>
      <c r="I253" s="34" t="e">
        <f>(IF(COUNTIF(星期四78节!#REF!,B253)&gt;=2,1,COUNTIF(星期四78节!#REF!,B253))+IF(COUNTIF(星期四78节!#REF!,B253)&gt;=2,1,COUNTIF(星期四78节!#REF!,B253))+IF(COUNTIF(星期四78节!#REF!,B253)&gt;=2,1,COUNTIF(星期四78节!#REF!,B253))+IF(COUNTIF(星期四78节!#REF!,B253)&gt;=2,1,COUNTIF(星期四78节!#REF!,B253)))*2</f>
        <v>#REF!</v>
      </c>
      <c r="J253" s="34" t="e">
        <f>(IF(COUNTIF(星期四78节!#REF!,B253)&gt;=2,1,COUNTIF(星期四78节!#REF!,B253))+IF(COUNTIF(星期四78节!#REF!,B253)&gt;=2,1,COUNTIF(星期四78节!#REF!,B253))+IF(COUNTIF(星期四78节!#REF!,B253)&gt;=2,1,COUNTIF(星期四78节!#REF!,B253))+IF(COUNTIF(星期四78节!#REF!,B253)&gt;=2,1,COUNTIF(星期四78节!#REF!,B253)))*2</f>
        <v>#REF!</v>
      </c>
      <c r="K253" s="34" t="e">
        <f>(IF(COUNTIF(星期四78节!#REF!,B253)&gt;=2,1,COUNTIF(星期四78节!#REF!,B253))+IF(COUNTIF(星期四78节!#REF!,B253)&gt;=2,1,COUNTIF(星期四78节!#REF!,B253)))*2+(IF(COUNTIF(星期四78节!#REF!,B253)&gt;=2,1,COUNTIF(星期四78节!#REF!,B253))+IF(COUNTIF(星期四78节!#REF!,B253)&gt;=2,1,COUNTIF(星期四78节!#REF!,B253)))*2</f>
        <v>#REF!</v>
      </c>
      <c r="L253" s="34" t="e">
        <f>(IF(COUNTIF(星期四78节!#REF!,B253)&gt;=2,1,COUNTIF(星期四78节!#REF!,B253))+IF(COUNTIF(星期四78节!#REF!,B253)&gt;=2,1,COUNTIF(星期四78节!#REF!,B253))+IF(COUNTIF(星期四78节!#REF!,B253)&gt;=2,1,COUNTIF(星期四78节!#REF!,B253))+IF(COUNTIF(星期四78节!#REF!,B253)&gt;=2,1,COUNTIF(星期四78节!#REF!,B253)))*2</f>
        <v>#REF!</v>
      </c>
      <c r="M253" s="34" t="e">
        <f>(IF(COUNTIF(星期四78节!#REF!,B253)&gt;=2,1,COUNTIF(星期四78节!#REF!,B253))+IF(COUNTIF(星期四78节!#REF!,B253)&gt;=2,1,COUNTIF(星期四78节!#REF!,B253))+IF(COUNTIF(星期四78节!#REF!,B253)&gt;=2,1,COUNTIF(星期四78节!#REF!,B253))+IF(COUNTIF(星期四78节!#REF!,B253)&gt;=2,1,COUNTIF(星期四78节!#REF!,B253)))*2</f>
        <v>#REF!</v>
      </c>
      <c r="N253" s="34" t="e">
        <f t="shared" si="9"/>
        <v>#REF!</v>
      </c>
    </row>
    <row r="254" ht="20.1" customHeight="1" spans="1:14">
      <c r="A254" s="31">
        <v>293</v>
      </c>
      <c r="B254" s="32" t="s">
        <v>1021</v>
      </c>
      <c r="C254" s="33" t="str">
        <f>VLOOKUP(B254,教师基础数据!$B$2:$G4702,3,FALSE)</f>
        <v>信艺系</v>
      </c>
      <c r="D254" s="33" t="str">
        <f>VLOOKUP(B254,教师基础数据!$B$2:$G701,4,FALSE)</f>
        <v>专职</v>
      </c>
      <c r="E254" s="33" t="str">
        <f>VLOOKUP(B254,教师基础数据!$B$2:$G4735,5,FALSE)</f>
        <v>数媒教研室</v>
      </c>
      <c r="F254" s="31">
        <f t="shared" si="8"/>
        <v>7</v>
      </c>
      <c r="G254" s="34" t="e">
        <f>(IF(COUNTIF(星期四78节!#REF!,B254)&gt;=2,1,COUNTIF(星期四78节!#REF!,B254))+IF(COUNTIF(星期四78节!#REF!,B254)&gt;=2,1,COUNTIF(星期四78节!#REF!,B254))+IF(COUNTIF(星期四78节!#REF!,B254)&gt;=2,1,COUNTIF(星期四78节!#REF!,B254))+IF(COUNTIF(星期四78节!#REF!,B254)&gt;=2,1,COUNTIF(星期四78节!#REF!,B254)))*2</f>
        <v>#REF!</v>
      </c>
      <c r="H254" s="34" t="e">
        <f>(IF(COUNTIF(星期四78节!#REF!,B254)&gt;=2,1,COUNTIF(星期四78节!#REF!,B254))+IF(COUNTIF(星期四78节!#REF!,B254)&gt;=2,1,COUNTIF(星期四78节!#REF!,B254))+IF(COUNTIF(星期四78节!#REF!,B254)&gt;=2,1,COUNTIF(星期四78节!#REF!,B254))+IF(COUNTIF(星期四78节!#REF!,B254)&gt;=2,1,COUNTIF(星期四78节!#REF!,B254)))*2</f>
        <v>#REF!</v>
      </c>
      <c r="I254" s="34" t="e">
        <f>(IF(COUNTIF(星期四78节!#REF!,B254)&gt;=2,1,COUNTIF(星期四78节!#REF!,B254))+IF(COUNTIF(星期四78节!#REF!,B254)&gt;=2,1,COUNTIF(星期四78节!#REF!,B254))+IF(COUNTIF(星期四78节!#REF!,B254)&gt;=2,1,COUNTIF(星期四78节!#REF!,B254))+IF(COUNTIF(星期四78节!#REF!,B254)&gt;=2,1,COUNTIF(星期四78节!#REF!,B254)))*2</f>
        <v>#REF!</v>
      </c>
      <c r="J254" s="34" t="e">
        <f>(IF(COUNTIF(星期四78节!#REF!,B254)&gt;=2,1,COUNTIF(星期四78节!#REF!,B254))+IF(COUNTIF(星期四78节!#REF!,B254)&gt;=2,1,COUNTIF(星期四78节!#REF!,B254))+IF(COUNTIF(星期四78节!#REF!,B254)&gt;=2,1,COUNTIF(星期四78节!#REF!,B254))+IF(COUNTIF(星期四78节!#REF!,B254)&gt;=2,1,COUNTIF(星期四78节!#REF!,B254)))*2</f>
        <v>#REF!</v>
      </c>
      <c r="K254" s="34" t="e">
        <f>(IF(COUNTIF(星期四78节!#REF!,B254)&gt;=2,1,COUNTIF(星期四78节!#REF!,B254))+IF(COUNTIF(星期四78节!#REF!,B254)&gt;=2,1,COUNTIF(星期四78节!#REF!,B254)))*2+(IF(COUNTIF(星期四78节!#REF!,B254)&gt;=2,1,COUNTIF(星期四78节!#REF!,B254))+IF(COUNTIF(星期四78节!#REF!,B254)&gt;=2,1,COUNTIF(星期四78节!#REF!,B254)))*2</f>
        <v>#REF!</v>
      </c>
      <c r="L254" s="34" t="e">
        <f>(IF(COUNTIF(星期四78节!#REF!,B254)&gt;=2,1,COUNTIF(星期四78节!#REF!,B254))+IF(COUNTIF(星期四78节!#REF!,B254)&gt;=2,1,COUNTIF(星期四78节!#REF!,B254))+IF(COUNTIF(星期四78节!#REF!,B254)&gt;=2,1,COUNTIF(星期四78节!#REF!,B254))+IF(COUNTIF(星期四78节!#REF!,B254)&gt;=2,1,COUNTIF(星期四78节!#REF!,B254)))*2</f>
        <v>#REF!</v>
      </c>
      <c r="M254" s="34" t="e">
        <f>(IF(COUNTIF(星期四78节!#REF!,B254)&gt;=2,1,COUNTIF(星期四78节!#REF!,B254))+IF(COUNTIF(星期四78节!#REF!,B254)&gt;=2,1,COUNTIF(星期四78节!#REF!,B254))+IF(COUNTIF(星期四78节!#REF!,B254)&gt;=2,1,COUNTIF(星期四78节!#REF!,B254))+IF(COUNTIF(星期四78节!#REF!,B254)&gt;=2,1,COUNTIF(星期四78节!#REF!,B254)))*2</f>
        <v>#REF!</v>
      </c>
      <c r="N254" s="34" t="e">
        <f t="shared" si="9"/>
        <v>#REF!</v>
      </c>
    </row>
    <row r="255" ht="20.1" customHeight="1" spans="1:14">
      <c r="A255" s="31">
        <v>294</v>
      </c>
      <c r="B255" s="35" t="s">
        <v>1022</v>
      </c>
      <c r="C255" s="33" t="str">
        <f>VLOOKUP(B255,教师基础数据!$B$2:$G4795,3,FALSE)</f>
        <v>环生系</v>
      </c>
      <c r="D255" s="33" t="str">
        <f>VLOOKUP(B255,教师基础数据!$B$2:$G717,4,FALSE)</f>
        <v>兼职</v>
      </c>
      <c r="E255" s="33" t="str">
        <f>VLOOKUP(B255,教师基础数据!$B$2:$G4750,5,FALSE)</f>
        <v>园林教研室</v>
      </c>
      <c r="F255" s="31">
        <f t="shared" si="8"/>
        <v>7</v>
      </c>
      <c r="G255" s="34" t="e">
        <f>(IF(COUNTIF(星期四78节!#REF!,B255)&gt;=2,1,COUNTIF(星期四78节!#REF!,B255))+IF(COUNTIF(星期四78节!#REF!,B255)&gt;=2,1,COUNTIF(星期四78节!#REF!,B255))+IF(COUNTIF(星期四78节!#REF!,B255)&gt;=2,1,COUNTIF(星期四78节!#REF!,B255))+IF(COUNTIF(星期四78节!#REF!,B255)&gt;=2,1,COUNTIF(星期四78节!#REF!,B255)))*2</f>
        <v>#REF!</v>
      </c>
      <c r="H255" s="34" t="e">
        <f>(IF(COUNTIF(星期四78节!#REF!,B255)&gt;=2,1,COUNTIF(星期四78节!#REF!,B255))+IF(COUNTIF(星期四78节!#REF!,B255)&gt;=2,1,COUNTIF(星期四78节!#REF!,B255))+IF(COUNTIF(星期四78节!#REF!,B255)&gt;=2,1,COUNTIF(星期四78节!#REF!,B255))+IF(COUNTIF(星期四78节!#REF!,B255)&gt;=2,1,COUNTIF(星期四78节!#REF!,B255)))*2</f>
        <v>#REF!</v>
      </c>
      <c r="I255" s="34" t="e">
        <f>(IF(COUNTIF(星期四78节!#REF!,B255)&gt;=2,1,COUNTIF(星期四78节!#REF!,B255))+IF(COUNTIF(星期四78节!#REF!,B255)&gt;=2,1,COUNTIF(星期四78节!#REF!,B255))+IF(COUNTIF(星期四78节!#REF!,B255)&gt;=2,1,COUNTIF(星期四78节!#REF!,B255))+IF(COUNTIF(星期四78节!#REF!,B255)&gt;=2,1,COUNTIF(星期四78节!#REF!,B255)))*2</f>
        <v>#REF!</v>
      </c>
      <c r="J255" s="34" t="e">
        <f>(IF(COUNTIF(星期四78节!#REF!,B255)&gt;=2,1,COUNTIF(星期四78节!#REF!,B255))+IF(COUNTIF(星期四78节!#REF!,B255)&gt;=2,1,COUNTIF(星期四78节!#REF!,B255))+IF(COUNTIF(星期四78节!#REF!,B255)&gt;=2,1,COUNTIF(星期四78节!#REF!,B255))+IF(COUNTIF(星期四78节!#REF!,B255)&gt;=2,1,COUNTIF(星期四78节!#REF!,B255)))*2</f>
        <v>#REF!</v>
      </c>
      <c r="K255" s="34" t="e">
        <f>(IF(COUNTIF(星期四78节!#REF!,B255)&gt;=2,1,COUNTIF(星期四78节!#REF!,B255))+IF(COUNTIF(星期四78节!#REF!,B255)&gt;=2,1,COUNTIF(星期四78节!#REF!,B255)))*2+(IF(COUNTIF(星期四78节!#REF!,B255)&gt;=2,1,COUNTIF(星期四78节!#REF!,B255))+IF(COUNTIF(星期四78节!#REF!,B255)&gt;=2,1,COUNTIF(星期四78节!#REF!,B255)))*2</f>
        <v>#REF!</v>
      </c>
      <c r="L255" s="34" t="e">
        <f>(IF(COUNTIF(星期四78节!#REF!,B255)&gt;=2,1,COUNTIF(星期四78节!#REF!,B255))+IF(COUNTIF(星期四78节!#REF!,B255)&gt;=2,1,COUNTIF(星期四78节!#REF!,B255))+IF(COUNTIF(星期四78节!#REF!,B255)&gt;=2,1,COUNTIF(星期四78节!#REF!,B255))+IF(COUNTIF(星期四78节!#REF!,B255)&gt;=2,1,COUNTIF(星期四78节!#REF!,B255)))*2</f>
        <v>#REF!</v>
      </c>
      <c r="M255" s="34" t="e">
        <f>(IF(COUNTIF(星期四78节!#REF!,B255)&gt;=2,1,COUNTIF(星期四78节!#REF!,B255))+IF(COUNTIF(星期四78节!#REF!,B255)&gt;=2,1,COUNTIF(星期四78节!#REF!,B255))+IF(COUNTIF(星期四78节!#REF!,B255)&gt;=2,1,COUNTIF(星期四78节!#REF!,B255))+IF(COUNTIF(星期四78节!#REF!,B255)&gt;=2,1,COUNTIF(星期四78节!#REF!,B255)))*2</f>
        <v>#REF!</v>
      </c>
      <c r="N255" s="34" t="e">
        <f t="shared" si="9"/>
        <v>#REF!</v>
      </c>
    </row>
    <row r="256" ht="20.1" customHeight="1" spans="1:14">
      <c r="A256" s="31">
        <v>298</v>
      </c>
      <c r="B256" s="17" t="s">
        <v>1023</v>
      </c>
      <c r="C256" s="33" t="str">
        <f>VLOOKUP(B256,教师基础数据!$B$2:$G4799,3,FALSE)</f>
        <v>动科系</v>
      </c>
      <c r="D256" s="33" t="str">
        <f>VLOOKUP(B256,教师基础数据!$B$2:$G721,4,FALSE)</f>
        <v>外聘</v>
      </c>
      <c r="E256" s="33" t="str">
        <f>VLOOKUP(B256,教师基础数据!$B$2:$G4754,5,FALSE)</f>
        <v>兽医教研室</v>
      </c>
      <c r="F256" s="31">
        <f t="shared" si="8"/>
        <v>7</v>
      </c>
      <c r="G256" s="34" t="e">
        <f>(IF(COUNTIF(星期四78节!#REF!,B256)&gt;=2,1,COUNTIF(星期四78节!#REF!,B256))+IF(COUNTIF(星期四78节!#REF!,B256)&gt;=2,1,COUNTIF(星期四78节!#REF!,B256))+IF(COUNTIF(星期四78节!#REF!,B256)&gt;=2,1,COUNTIF(星期四78节!#REF!,B256))+IF(COUNTIF(星期四78节!#REF!,B256)&gt;=2,1,COUNTIF(星期四78节!#REF!,B256)))*2</f>
        <v>#REF!</v>
      </c>
      <c r="H256" s="34" t="e">
        <f>(IF(COUNTIF(星期四78节!#REF!,B256)&gt;=2,1,COUNTIF(星期四78节!#REF!,B256))+IF(COUNTIF(星期四78节!#REF!,B256)&gt;=2,1,COUNTIF(星期四78节!#REF!,B256))+IF(COUNTIF(星期四78节!#REF!,B256)&gt;=2,1,COUNTIF(星期四78节!#REF!,B256))+IF(COUNTIF(星期四78节!#REF!,B256)&gt;=2,1,COUNTIF(星期四78节!#REF!,B256)))*2</f>
        <v>#REF!</v>
      </c>
      <c r="I256" s="34" t="e">
        <f>(IF(COUNTIF(星期四78节!#REF!,B256)&gt;=2,1,COUNTIF(星期四78节!#REF!,B256))+IF(COUNTIF(星期四78节!#REF!,B256)&gt;=2,1,COUNTIF(星期四78节!#REF!,B256))+IF(COUNTIF(星期四78节!#REF!,B256)&gt;=2,1,COUNTIF(星期四78节!#REF!,B256))+IF(COUNTIF(星期四78节!#REF!,B256)&gt;=2,1,COUNTIF(星期四78节!#REF!,B256)))*2</f>
        <v>#REF!</v>
      </c>
      <c r="J256" s="34" t="e">
        <f>(IF(COUNTIF(星期四78节!#REF!,B256)&gt;=2,1,COUNTIF(星期四78节!#REF!,B256))+IF(COUNTIF(星期四78节!#REF!,B256)&gt;=2,1,COUNTIF(星期四78节!#REF!,B256))+IF(COUNTIF(星期四78节!#REF!,B256)&gt;=2,1,COUNTIF(星期四78节!#REF!,B256))+IF(COUNTIF(星期四78节!#REF!,B256)&gt;=2,1,COUNTIF(星期四78节!#REF!,B256)))*2</f>
        <v>#REF!</v>
      </c>
      <c r="K256" s="34" t="e">
        <f>(IF(COUNTIF(星期四78节!#REF!,B256)&gt;=2,1,COUNTIF(星期四78节!#REF!,B256))+IF(COUNTIF(星期四78节!#REF!,B256)&gt;=2,1,COUNTIF(星期四78节!#REF!,B256)))*2+(IF(COUNTIF(星期四78节!#REF!,B256)&gt;=2,1,COUNTIF(星期四78节!#REF!,B256))+IF(COUNTIF(星期四78节!#REF!,B256)&gt;=2,1,COUNTIF(星期四78节!#REF!,B256)))*2</f>
        <v>#REF!</v>
      </c>
      <c r="L256" s="34" t="e">
        <f>(IF(COUNTIF(星期四78节!#REF!,B256)&gt;=2,1,COUNTIF(星期四78节!#REF!,B256))+IF(COUNTIF(星期四78节!#REF!,B256)&gt;=2,1,COUNTIF(星期四78节!#REF!,B256))+IF(COUNTIF(星期四78节!#REF!,B256)&gt;=2,1,COUNTIF(星期四78节!#REF!,B256))+IF(COUNTIF(星期四78节!#REF!,B256)&gt;=2,1,COUNTIF(星期四78节!#REF!,B256)))*2</f>
        <v>#REF!</v>
      </c>
      <c r="M256" s="34" t="e">
        <f>(IF(COUNTIF(星期四78节!#REF!,B256)&gt;=2,1,COUNTIF(星期四78节!#REF!,B256))+IF(COUNTIF(星期四78节!#REF!,B256)&gt;=2,1,COUNTIF(星期四78节!#REF!,B256))+IF(COUNTIF(星期四78节!#REF!,B256)&gt;=2,1,COUNTIF(星期四78节!#REF!,B256))+IF(COUNTIF(星期四78节!#REF!,B256)&gt;=2,1,COUNTIF(星期四78节!#REF!,B256)))*2</f>
        <v>#REF!</v>
      </c>
      <c r="N256" s="34" t="e">
        <f t="shared" si="9"/>
        <v>#REF!</v>
      </c>
    </row>
    <row r="257" ht="20.1" customHeight="1" spans="1:14">
      <c r="A257" s="31">
        <v>301</v>
      </c>
      <c r="B257" s="17" t="s">
        <v>1024</v>
      </c>
      <c r="C257" s="33" t="s">
        <v>658</v>
      </c>
      <c r="D257" s="33" t="str">
        <f>VLOOKUP(B257,教师基础数据!$B$2:$G709,4,FALSE)</f>
        <v>专职</v>
      </c>
      <c r="E257" s="33" t="str">
        <f>VLOOKUP(B257,教师基础数据!$B$2:$G4743,5,FALSE)</f>
        <v>种植教研室</v>
      </c>
      <c r="F257" s="31">
        <f t="shared" si="8"/>
        <v>7</v>
      </c>
      <c r="G257" s="34" t="e">
        <f>(IF(COUNTIF(星期四78节!#REF!,B257)&gt;=2,1,COUNTIF(星期四78节!#REF!,B257))+IF(COUNTIF(星期四78节!#REF!,B257)&gt;=2,1,COUNTIF(星期四78节!#REF!,B257))+IF(COUNTIF(星期四78节!#REF!,B257)&gt;=2,1,COUNTIF(星期四78节!#REF!,B257))+IF(COUNTIF(星期四78节!#REF!,B257)&gt;=2,1,COUNTIF(星期四78节!#REF!,B257)))*2</f>
        <v>#REF!</v>
      </c>
      <c r="H257" s="34" t="e">
        <f>(IF(COUNTIF(星期四78节!#REF!,B257)&gt;=2,1,COUNTIF(星期四78节!#REF!,B257))+IF(COUNTIF(星期四78节!#REF!,B257)&gt;=2,1,COUNTIF(星期四78节!#REF!,B257))+IF(COUNTIF(星期四78节!#REF!,B257)&gt;=2,1,COUNTIF(星期四78节!#REF!,B257))+IF(COUNTIF(星期四78节!#REF!,B257)&gt;=2,1,COUNTIF(星期四78节!#REF!,B257)))*2</f>
        <v>#REF!</v>
      </c>
      <c r="I257" s="34" t="e">
        <f>(IF(COUNTIF(星期四78节!#REF!,B257)&gt;=2,1,COUNTIF(星期四78节!#REF!,B257))+IF(COUNTIF(星期四78节!#REF!,B257)&gt;=2,1,COUNTIF(星期四78节!#REF!,B257))+IF(COUNTIF(星期四78节!#REF!,B257)&gt;=2,1,COUNTIF(星期四78节!#REF!,B257))+IF(COUNTIF(星期四78节!#REF!,B257)&gt;=2,1,COUNTIF(星期四78节!#REF!,B257)))*2</f>
        <v>#REF!</v>
      </c>
      <c r="J257" s="34" t="e">
        <f>(IF(COUNTIF(星期四78节!#REF!,B257)&gt;=2,1,COUNTIF(星期四78节!#REF!,B257))+IF(COUNTIF(星期四78节!#REF!,B257)&gt;=2,1,COUNTIF(星期四78节!#REF!,B257))+IF(COUNTIF(星期四78节!#REF!,B257)&gt;=2,1,COUNTIF(星期四78节!#REF!,B257))+IF(COUNTIF(星期四78节!#REF!,B257)&gt;=2,1,COUNTIF(星期四78节!#REF!,B257)))*2</f>
        <v>#REF!</v>
      </c>
      <c r="K257" s="34" t="e">
        <f>(IF(COUNTIF(星期四78节!#REF!,B257)&gt;=2,1,COUNTIF(星期四78节!#REF!,B257))+IF(COUNTIF(星期四78节!#REF!,B257)&gt;=2,1,COUNTIF(星期四78节!#REF!,B257)))*2+(IF(COUNTIF(星期四78节!#REF!,B257)&gt;=2,1,COUNTIF(星期四78节!#REF!,B257))+IF(COUNTIF(星期四78节!#REF!,B257)&gt;=2,1,COUNTIF(星期四78节!#REF!,B257)))*2</f>
        <v>#REF!</v>
      </c>
      <c r="L257" s="34" t="e">
        <f>(IF(COUNTIF(星期四78节!#REF!,B257)&gt;=2,1,COUNTIF(星期四78节!#REF!,B257))+IF(COUNTIF(星期四78节!#REF!,B257)&gt;=2,1,COUNTIF(星期四78节!#REF!,B257))+IF(COUNTIF(星期四78节!#REF!,B257)&gt;=2,1,COUNTIF(星期四78节!#REF!,B257))+IF(COUNTIF(星期四78节!#REF!,B257)&gt;=2,1,COUNTIF(星期四78节!#REF!,B257)))*2</f>
        <v>#REF!</v>
      </c>
      <c r="M257" s="34" t="e">
        <f>(IF(COUNTIF(星期四78节!#REF!,B257)&gt;=2,1,COUNTIF(星期四78节!#REF!,B257))+IF(COUNTIF(星期四78节!#REF!,B257)&gt;=2,1,COUNTIF(星期四78节!#REF!,B257))+IF(COUNTIF(星期四78节!#REF!,B257)&gt;=2,1,COUNTIF(星期四78节!#REF!,B257))+IF(COUNTIF(星期四78节!#REF!,B257)&gt;=2,1,COUNTIF(星期四78节!#REF!,B257)))*2</f>
        <v>#REF!</v>
      </c>
      <c r="N257" s="34" t="e">
        <f t="shared" si="9"/>
        <v>#REF!</v>
      </c>
    </row>
    <row r="258" ht="20.1" customHeight="1" spans="1:14">
      <c r="A258" s="31">
        <v>303</v>
      </c>
      <c r="B258" s="17" t="s">
        <v>1025</v>
      </c>
      <c r="C258" s="33" t="str">
        <f>VLOOKUP(B258,教师基础数据!$B$2:$G4833,3,FALSE)</f>
        <v>信艺系</v>
      </c>
      <c r="D258" s="33" t="str">
        <f>VLOOKUP(B258,教师基础数据!$B$2:$G678,4,FALSE)</f>
        <v>专职</v>
      </c>
      <c r="E258" s="33" t="str">
        <f>VLOOKUP(B258,教师基础数据!$B$2:$G4711,5,FALSE)</f>
        <v>室内教研室</v>
      </c>
      <c r="F258" s="31">
        <f t="shared" si="8"/>
        <v>7</v>
      </c>
      <c r="G258" s="34" t="e">
        <f>(IF(COUNTIF(星期四78节!#REF!,B258)&gt;=2,1,COUNTIF(星期四78节!#REF!,B258))+IF(COUNTIF(星期四78节!#REF!,B258)&gt;=2,1,COUNTIF(星期四78节!#REF!,B258))+IF(COUNTIF(星期四78节!#REF!,B258)&gt;=2,1,COUNTIF(星期四78节!#REF!,B258))+IF(COUNTIF(星期四78节!#REF!,B258)&gt;=2,1,COUNTIF(星期四78节!#REF!,B258)))*2</f>
        <v>#REF!</v>
      </c>
      <c r="H258" s="34" t="e">
        <f>(IF(COUNTIF(星期四78节!#REF!,B258)&gt;=2,1,COUNTIF(星期四78节!#REF!,B258))+IF(COUNTIF(星期四78节!#REF!,B258)&gt;=2,1,COUNTIF(星期四78节!#REF!,B258))+IF(COUNTIF(星期四78节!#REF!,B258)&gt;=2,1,COUNTIF(星期四78节!#REF!,B258))+IF(COUNTIF(星期四78节!#REF!,B258)&gt;=2,1,COUNTIF(星期四78节!#REF!,B258)))*2</f>
        <v>#REF!</v>
      </c>
      <c r="I258" s="34" t="e">
        <f>(IF(COUNTIF(星期四78节!#REF!,B258)&gt;=2,1,COUNTIF(星期四78节!#REF!,B258))+IF(COUNTIF(星期四78节!#REF!,B258)&gt;=2,1,COUNTIF(星期四78节!#REF!,B258))+IF(COUNTIF(星期四78节!#REF!,B258)&gt;=2,1,COUNTIF(星期四78节!#REF!,B258))+IF(COUNTIF(星期四78节!#REF!,B258)&gt;=2,1,COUNTIF(星期四78节!#REF!,B258)))*2</f>
        <v>#REF!</v>
      </c>
      <c r="J258" s="34" t="e">
        <f>(IF(COUNTIF(星期四78节!#REF!,B258)&gt;=2,1,COUNTIF(星期四78节!#REF!,B258))+IF(COUNTIF(星期四78节!#REF!,B258)&gt;=2,1,COUNTIF(星期四78节!#REF!,B258))+IF(COUNTIF(星期四78节!#REF!,B258)&gt;=2,1,COUNTIF(星期四78节!#REF!,B258))+IF(COUNTIF(星期四78节!#REF!,B258)&gt;=2,1,COUNTIF(星期四78节!#REF!,B258)))*2</f>
        <v>#REF!</v>
      </c>
      <c r="K258" s="34" t="e">
        <f>(IF(COUNTIF(星期四78节!#REF!,B258)&gt;=2,1,COUNTIF(星期四78节!#REF!,B258))+IF(COUNTIF(星期四78节!#REF!,B258)&gt;=2,1,COUNTIF(星期四78节!#REF!,B258)))*2+(IF(COUNTIF(星期四78节!#REF!,B258)&gt;=2,1,COUNTIF(星期四78节!#REF!,B258))+IF(COUNTIF(星期四78节!#REF!,B258)&gt;=2,1,COUNTIF(星期四78节!#REF!,B258)))*2</f>
        <v>#REF!</v>
      </c>
      <c r="L258" s="34" t="e">
        <f>(IF(COUNTIF(星期四78节!#REF!,B258)&gt;=2,1,COUNTIF(星期四78节!#REF!,B258))+IF(COUNTIF(星期四78节!#REF!,B258)&gt;=2,1,COUNTIF(星期四78节!#REF!,B258))+IF(COUNTIF(星期四78节!#REF!,B258)&gt;=2,1,COUNTIF(星期四78节!#REF!,B258))+IF(COUNTIF(星期四78节!#REF!,B258)&gt;=2,1,COUNTIF(星期四78节!#REF!,B258)))*2</f>
        <v>#REF!</v>
      </c>
      <c r="M258" s="34" t="e">
        <f>(IF(COUNTIF(星期四78节!#REF!,B258)&gt;=2,1,COUNTIF(星期四78节!#REF!,B258))+IF(COUNTIF(星期四78节!#REF!,B258)&gt;=2,1,COUNTIF(星期四78节!#REF!,B258))+IF(COUNTIF(星期四78节!#REF!,B258)&gt;=2,1,COUNTIF(星期四78节!#REF!,B258))+IF(COUNTIF(星期四78节!#REF!,B258)&gt;=2,1,COUNTIF(星期四78节!#REF!,B258)))*2</f>
        <v>#REF!</v>
      </c>
      <c r="N258" s="34" t="e">
        <f t="shared" si="9"/>
        <v>#REF!</v>
      </c>
    </row>
    <row r="259" ht="20.1" customHeight="1" spans="1:14">
      <c r="A259" s="31">
        <v>304</v>
      </c>
      <c r="B259" s="17" t="s">
        <v>1026</v>
      </c>
      <c r="C259" s="33" t="str">
        <f>VLOOKUP(B259,教师基础数据!$B$2:$G4805,3,FALSE)</f>
        <v>动科系</v>
      </c>
      <c r="D259" s="33" t="str">
        <f>VLOOKUP(B259,教师基础数据!$B$2:$G679,4,FALSE)</f>
        <v>专职</v>
      </c>
      <c r="E259" s="33" t="str">
        <f>VLOOKUP(B259,教师基础数据!$B$2:$G4746,5,FALSE)</f>
        <v>兽医教研室</v>
      </c>
      <c r="F259" s="31">
        <f t="shared" si="8"/>
        <v>7</v>
      </c>
      <c r="G259" s="34" t="e">
        <f>(IF(COUNTIF(星期四78节!#REF!,B259)&gt;=2,1,COUNTIF(星期四78节!#REF!,B259))+IF(COUNTIF(星期四78节!#REF!,B259)&gt;=2,1,COUNTIF(星期四78节!#REF!,B259))+IF(COUNTIF(星期四78节!#REF!,B259)&gt;=2,1,COUNTIF(星期四78节!#REF!,B259))+IF(COUNTIF(星期四78节!#REF!,B259)&gt;=2,1,COUNTIF(星期四78节!#REF!,B259)))*2</f>
        <v>#REF!</v>
      </c>
      <c r="H259" s="34" t="e">
        <f>(IF(COUNTIF(星期四78节!#REF!,B259)&gt;=2,1,COUNTIF(星期四78节!#REF!,B259))+IF(COUNTIF(星期四78节!#REF!,B259)&gt;=2,1,COUNTIF(星期四78节!#REF!,B259))+IF(COUNTIF(星期四78节!#REF!,B259)&gt;=2,1,COUNTIF(星期四78节!#REF!,B259))+IF(COUNTIF(星期四78节!#REF!,B259)&gt;=2,1,COUNTIF(星期四78节!#REF!,B259)))*2</f>
        <v>#REF!</v>
      </c>
      <c r="I259" s="34" t="e">
        <f>(IF(COUNTIF(星期四78节!#REF!,B259)&gt;=2,1,COUNTIF(星期四78节!#REF!,B259))+IF(COUNTIF(星期四78节!#REF!,B259)&gt;=2,1,COUNTIF(星期四78节!#REF!,B259))+IF(COUNTIF(星期四78节!#REF!,B259)&gt;=2,1,COUNTIF(星期四78节!#REF!,B259))+IF(COUNTIF(星期四78节!#REF!,B259)&gt;=2,1,COUNTIF(星期四78节!#REF!,B259)))*2</f>
        <v>#REF!</v>
      </c>
      <c r="J259" s="34" t="e">
        <f>(IF(COUNTIF(星期四78节!#REF!,B259)&gt;=2,1,COUNTIF(星期四78节!#REF!,B259))+IF(COUNTIF(星期四78节!#REF!,B259)&gt;=2,1,COUNTIF(星期四78节!#REF!,B259))+IF(COUNTIF(星期四78节!#REF!,B259)&gt;=2,1,COUNTIF(星期四78节!#REF!,B259))+IF(COUNTIF(星期四78节!#REF!,B259)&gt;=2,1,COUNTIF(星期四78节!#REF!,B259)))*2</f>
        <v>#REF!</v>
      </c>
      <c r="K259" s="34" t="e">
        <f>(IF(COUNTIF(星期四78节!#REF!,B259)&gt;=2,1,COUNTIF(星期四78节!#REF!,B259))+IF(COUNTIF(星期四78节!#REF!,B259)&gt;=2,1,COUNTIF(星期四78节!#REF!,B259)))*2+(IF(COUNTIF(星期四78节!#REF!,B259)&gt;=2,1,COUNTIF(星期四78节!#REF!,B259))+IF(COUNTIF(星期四78节!#REF!,B259)&gt;=2,1,COUNTIF(星期四78节!#REF!,B259)))*2</f>
        <v>#REF!</v>
      </c>
      <c r="L259" s="34" t="e">
        <f>(IF(COUNTIF(星期四78节!#REF!,B259)&gt;=2,1,COUNTIF(星期四78节!#REF!,B259))+IF(COUNTIF(星期四78节!#REF!,B259)&gt;=2,1,COUNTIF(星期四78节!#REF!,B259))+IF(COUNTIF(星期四78节!#REF!,B259)&gt;=2,1,COUNTIF(星期四78节!#REF!,B259))+IF(COUNTIF(星期四78节!#REF!,B259)&gt;=2,1,COUNTIF(星期四78节!#REF!,B259)))*2</f>
        <v>#REF!</v>
      </c>
      <c r="M259" s="34" t="e">
        <f>(IF(COUNTIF(星期四78节!#REF!,B259)&gt;=2,1,COUNTIF(星期四78节!#REF!,B259))+IF(COUNTIF(星期四78节!#REF!,B259)&gt;=2,1,COUNTIF(星期四78节!#REF!,B259))+IF(COUNTIF(星期四78节!#REF!,B259)&gt;=2,1,COUNTIF(星期四78节!#REF!,B259))+IF(COUNTIF(星期四78节!#REF!,B259)&gt;=2,1,COUNTIF(星期四78节!#REF!,B259)))*2</f>
        <v>#REF!</v>
      </c>
      <c r="N259" s="34" t="e">
        <f t="shared" si="9"/>
        <v>#REF!</v>
      </c>
    </row>
    <row r="260" ht="20.1" customHeight="1" spans="1:14">
      <c r="A260" s="31">
        <v>305</v>
      </c>
      <c r="B260" s="17" t="s">
        <v>1027</v>
      </c>
      <c r="C260" s="33" t="str">
        <f>VLOOKUP(B260,教师基础数据!$B$2:$G4806,3,FALSE)</f>
        <v>思政部</v>
      </c>
      <c r="D260" s="33" t="str">
        <f>VLOOKUP(B260,教师基础数据!$B$2:$G680,4,FALSE)</f>
        <v>兼职</v>
      </c>
      <c r="E260" s="33" t="str">
        <f>VLOOKUP(B260,教师基础数据!$B$2:$G4747,5,FALSE)</f>
        <v>大学生思想政治理论课教研室</v>
      </c>
      <c r="F260" s="31">
        <f t="shared" ref="F260:F281" si="10">COUNTIF(G260:M260,"&lt;&gt;0")</f>
        <v>7</v>
      </c>
      <c r="G260" s="34" t="e">
        <f>(IF(COUNTIF(星期四78节!#REF!,B260)&gt;=2,1,COUNTIF(星期四78节!#REF!,B260))+IF(COUNTIF(星期四78节!#REF!,B260)&gt;=2,1,COUNTIF(星期四78节!#REF!,B260))+IF(COUNTIF(星期四78节!#REF!,B260)&gt;=2,1,COUNTIF(星期四78节!#REF!,B260))+IF(COUNTIF(星期四78节!#REF!,B260)&gt;=2,1,COUNTIF(星期四78节!#REF!,B260)))*2</f>
        <v>#REF!</v>
      </c>
      <c r="H260" s="34" t="e">
        <f>(IF(COUNTIF(星期四78节!#REF!,B260)&gt;=2,1,COUNTIF(星期四78节!#REF!,B260))+IF(COUNTIF(星期四78节!#REF!,B260)&gt;=2,1,COUNTIF(星期四78节!#REF!,B260))+IF(COUNTIF(星期四78节!#REF!,B260)&gt;=2,1,COUNTIF(星期四78节!#REF!,B260))+IF(COUNTIF(星期四78节!#REF!,B260)&gt;=2,1,COUNTIF(星期四78节!#REF!,B260)))*2</f>
        <v>#REF!</v>
      </c>
      <c r="I260" s="34" t="e">
        <f>(IF(COUNTIF(星期四78节!#REF!,B260)&gt;=2,1,COUNTIF(星期四78节!#REF!,B260))+IF(COUNTIF(星期四78节!#REF!,B260)&gt;=2,1,COUNTIF(星期四78节!#REF!,B260))+IF(COUNTIF(星期四78节!#REF!,B260)&gt;=2,1,COUNTIF(星期四78节!#REF!,B260))+IF(COUNTIF(星期四78节!#REF!,B260)&gt;=2,1,COUNTIF(星期四78节!#REF!,B260)))*2</f>
        <v>#REF!</v>
      </c>
      <c r="J260" s="34" t="e">
        <f>(IF(COUNTIF(星期四78节!#REF!,B260)&gt;=2,1,COUNTIF(星期四78节!#REF!,B260))+IF(COUNTIF(星期四78节!#REF!,B260)&gt;=2,1,COUNTIF(星期四78节!#REF!,B260))+IF(COUNTIF(星期四78节!#REF!,B260)&gt;=2,1,COUNTIF(星期四78节!#REF!,B260))+IF(COUNTIF(星期四78节!#REF!,B260)&gt;=2,1,COUNTIF(星期四78节!#REF!,B260)))*2</f>
        <v>#REF!</v>
      </c>
      <c r="K260" s="34" t="e">
        <f>(IF(COUNTIF(星期四78节!#REF!,B260)&gt;=2,1,COUNTIF(星期四78节!#REF!,B260))+IF(COUNTIF(星期四78节!#REF!,B260)&gt;=2,1,COUNTIF(星期四78节!#REF!,B260)))*2+(IF(COUNTIF(星期四78节!#REF!,B260)&gt;=2,1,COUNTIF(星期四78节!#REF!,B260))+IF(COUNTIF(星期四78节!#REF!,B260)&gt;=2,1,COUNTIF(星期四78节!#REF!,B260)))*2</f>
        <v>#REF!</v>
      </c>
      <c r="L260" s="34" t="e">
        <f>(IF(COUNTIF(星期四78节!#REF!,B260)&gt;=2,1,COUNTIF(星期四78节!#REF!,B260))+IF(COUNTIF(星期四78节!#REF!,B260)&gt;=2,1,COUNTIF(星期四78节!#REF!,B260))+IF(COUNTIF(星期四78节!#REF!,B260)&gt;=2,1,COUNTIF(星期四78节!#REF!,B260))+IF(COUNTIF(星期四78节!#REF!,B260)&gt;=2,1,COUNTIF(星期四78节!#REF!,B260)))*2</f>
        <v>#REF!</v>
      </c>
      <c r="M260" s="34" t="e">
        <f>(IF(COUNTIF(星期四78节!#REF!,B260)&gt;=2,1,COUNTIF(星期四78节!#REF!,B260))+IF(COUNTIF(星期四78节!#REF!,B260)&gt;=2,1,COUNTIF(星期四78节!#REF!,B260))+IF(COUNTIF(星期四78节!#REF!,B260)&gt;=2,1,COUNTIF(星期四78节!#REF!,B260))+IF(COUNTIF(星期四78节!#REF!,B260)&gt;=2,1,COUNTIF(星期四78节!#REF!,B260)))*2</f>
        <v>#REF!</v>
      </c>
      <c r="N260" s="34" t="e">
        <f t="shared" si="9"/>
        <v>#REF!</v>
      </c>
    </row>
    <row r="261" customFormat="1" ht="20.1" customHeight="1" spans="1:14">
      <c r="A261" s="31">
        <v>309</v>
      </c>
      <c r="B261" s="17" t="s">
        <v>1028</v>
      </c>
      <c r="C261" s="33" t="str">
        <f>VLOOKUP(B261,教师基础数据!$B$2:$G4838,3,FALSE)</f>
        <v>信艺系</v>
      </c>
      <c r="D261" s="33" t="str">
        <f>VLOOKUP(B261,教师基础数据!$B$2:$G683,4,FALSE)</f>
        <v>外聘</v>
      </c>
      <c r="E261" s="33" t="str">
        <f>VLOOKUP(B261,教师基础数据!$B$2:$G4716,5,FALSE)</f>
        <v>数媒教研室</v>
      </c>
      <c r="F261" s="31">
        <f t="shared" si="10"/>
        <v>7</v>
      </c>
      <c r="G261" s="34" t="e">
        <f>(IF(COUNTIF(星期四78节!#REF!,B261)&gt;=2,1,COUNTIF(星期四78节!#REF!,B261))+IF(COUNTIF(星期四78节!#REF!,B261)&gt;=2,1,COUNTIF(星期四78节!#REF!,B261))+IF(COUNTIF(星期四78节!#REF!,B261)&gt;=2,1,COUNTIF(星期四78节!#REF!,B261))+IF(COUNTIF(星期四78节!#REF!,B261)&gt;=2,1,COUNTIF(星期四78节!#REF!,B261)))*2</f>
        <v>#REF!</v>
      </c>
      <c r="H261" s="34" t="e">
        <f>(IF(COUNTIF(星期四78节!#REF!,B261)&gt;=2,1,COUNTIF(星期四78节!#REF!,B261))+IF(COUNTIF(星期四78节!#REF!,B261)&gt;=2,1,COUNTIF(星期四78节!#REF!,B261))+IF(COUNTIF(星期四78节!#REF!,B261)&gt;=2,1,COUNTIF(星期四78节!#REF!,B261))+IF(COUNTIF(星期四78节!#REF!,B261)&gt;=2,1,COUNTIF(星期四78节!#REF!,B261)))*2</f>
        <v>#REF!</v>
      </c>
      <c r="I261" s="34" t="e">
        <f>(IF(COUNTIF(星期四78节!#REF!,B261)&gt;=2,1,COUNTIF(星期四78节!#REF!,B261))+IF(COUNTIF(星期四78节!#REF!,B261)&gt;=2,1,COUNTIF(星期四78节!#REF!,B261))+IF(COUNTIF(星期四78节!#REF!,B261)&gt;=2,1,COUNTIF(星期四78节!#REF!,B261))+IF(COUNTIF(星期四78节!#REF!,B261)&gt;=2,1,COUNTIF(星期四78节!#REF!,B261)))*2</f>
        <v>#REF!</v>
      </c>
      <c r="J261" s="34" t="e">
        <f>(IF(COUNTIF(星期四78节!#REF!,B261)&gt;=2,1,COUNTIF(星期四78节!#REF!,B261))+IF(COUNTIF(星期四78节!#REF!,B261)&gt;=2,1,COUNTIF(星期四78节!#REF!,B261))+IF(COUNTIF(星期四78节!#REF!,B261)&gt;=2,1,COUNTIF(星期四78节!#REF!,B261))+IF(COUNTIF(星期四78节!#REF!,B261)&gt;=2,1,COUNTIF(星期四78节!#REF!,B261)))*2</f>
        <v>#REF!</v>
      </c>
      <c r="K261" s="34" t="e">
        <f>(IF(COUNTIF(星期四78节!#REF!,B261)&gt;=2,1,COUNTIF(星期四78节!#REF!,B261))+IF(COUNTIF(星期四78节!#REF!,B261)&gt;=2,1,COUNTIF(星期四78节!#REF!,B261)))*2+(IF(COUNTIF(星期四78节!#REF!,B261)&gt;=2,1,COUNTIF(星期四78节!#REF!,B261))+IF(COUNTIF(星期四78节!#REF!,B261)&gt;=2,1,COUNTIF(星期四78节!#REF!,B261)))*2</f>
        <v>#REF!</v>
      </c>
      <c r="L261" s="34" t="e">
        <f>(IF(COUNTIF(星期四78节!#REF!,B261)&gt;=2,1,COUNTIF(星期四78节!#REF!,B261))+IF(COUNTIF(星期四78节!#REF!,B261)&gt;=2,1,COUNTIF(星期四78节!#REF!,B261))+IF(COUNTIF(星期四78节!#REF!,B261)&gt;=2,1,COUNTIF(星期四78节!#REF!,B261))+IF(COUNTIF(星期四78节!#REF!,B261)&gt;=2,1,COUNTIF(星期四78节!#REF!,B261)))*2</f>
        <v>#REF!</v>
      </c>
      <c r="M261" s="34" t="e">
        <f>(IF(COUNTIF(星期四78节!#REF!,B261)&gt;=2,1,COUNTIF(星期四78节!#REF!,B261))+IF(COUNTIF(星期四78节!#REF!,B261)&gt;=2,1,COUNTIF(星期四78节!#REF!,B261))+IF(COUNTIF(星期四78节!#REF!,B261)&gt;=2,1,COUNTIF(星期四78节!#REF!,B261))+IF(COUNTIF(星期四78节!#REF!,B261)&gt;=2,1,COUNTIF(星期四78节!#REF!,B261)))*2</f>
        <v>#REF!</v>
      </c>
      <c r="N261" s="34" t="e">
        <f t="shared" ref="N261:N281" si="11">SUM(G261:M261)</f>
        <v>#REF!</v>
      </c>
    </row>
    <row r="262" customFormat="1" ht="20.1" customHeight="1" spans="1:14">
      <c r="A262" s="31">
        <v>310</v>
      </c>
      <c r="B262" s="17" t="s">
        <v>1029</v>
      </c>
      <c r="C262" s="33" t="str">
        <f>VLOOKUP(B262,教师基础数据!$B$2:$G4839,3,FALSE)</f>
        <v>人文系</v>
      </c>
      <c r="D262" s="33" t="str">
        <f>VLOOKUP(B262,教师基础数据!$B$2:$G684,4,FALSE)</f>
        <v>兼职</v>
      </c>
      <c r="E262" s="33" t="str">
        <f>VLOOKUP(B262,教师基础数据!$B$2:$G4717,5,FALSE)</f>
        <v>英语教研室</v>
      </c>
      <c r="F262" s="31">
        <f t="shared" si="10"/>
        <v>7</v>
      </c>
      <c r="G262" s="34" t="e">
        <f>(IF(COUNTIF(星期四78节!#REF!,B262)&gt;=2,1,COUNTIF(星期四78节!#REF!,B262))+IF(COUNTIF(星期四78节!#REF!,B262)&gt;=2,1,COUNTIF(星期四78节!#REF!,B262))+IF(COUNTIF(星期四78节!#REF!,B262)&gt;=2,1,COUNTIF(星期四78节!#REF!,B262))+IF(COUNTIF(星期四78节!#REF!,B262)&gt;=2,1,COUNTIF(星期四78节!#REF!,B262)))*2</f>
        <v>#REF!</v>
      </c>
      <c r="H262" s="34" t="e">
        <f>(IF(COUNTIF(星期四78节!#REF!,B262)&gt;=2,1,COUNTIF(星期四78节!#REF!,B262))+IF(COUNTIF(星期四78节!#REF!,B262)&gt;=2,1,COUNTIF(星期四78节!#REF!,B262))+IF(COUNTIF(星期四78节!#REF!,B262)&gt;=2,1,COUNTIF(星期四78节!#REF!,B262))+IF(COUNTIF(星期四78节!#REF!,B262)&gt;=2,1,COUNTIF(星期四78节!#REF!,B262)))*2</f>
        <v>#REF!</v>
      </c>
      <c r="I262" s="34" t="e">
        <f>(IF(COUNTIF(星期四78节!#REF!,B262)&gt;=2,1,COUNTIF(星期四78节!#REF!,B262))+IF(COUNTIF(星期四78节!#REF!,B262)&gt;=2,1,COUNTIF(星期四78节!#REF!,B262))+IF(COUNTIF(星期四78节!#REF!,B262)&gt;=2,1,COUNTIF(星期四78节!#REF!,B262))+IF(COUNTIF(星期四78节!#REF!,B262)&gt;=2,1,COUNTIF(星期四78节!#REF!,B262)))*2</f>
        <v>#REF!</v>
      </c>
      <c r="J262" s="34" t="e">
        <f>(IF(COUNTIF(星期四78节!#REF!,B262)&gt;=2,1,COUNTIF(星期四78节!#REF!,B262))+IF(COUNTIF(星期四78节!#REF!,B262)&gt;=2,1,COUNTIF(星期四78节!#REF!,B262))+IF(COUNTIF(星期四78节!#REF!,B262)&gt;=2,1,COUNTIF(星期四78节!#REF!,B262))+IF(COUNTIF(星期四78节!#REF!,B262)&gt;=2,1,COUNTIF(星期四78节!#REF!,B262)))*2</f>
        <v>#REF!</v>
      </c>
      <c r="K262" s="34" t="e">
        <f>(IF(COUNTIF(星期四78节!#REF!,B262)&gt;=2,1,COUNTIF(星期四78节!#REF!,B262))+IF(COUNTIF(星期四78节!#REF!,B262)&gt;=2,1,COUNTIF(星期四78节!#REF!,B262)))*2+(IF(COUNTIF(星期四78节!#REF!,B262)&gt;=2,1,COUNTIF(星期四78节!#REF!,B262))+IF(COUNTIF(星期四78节!#REF!,B262)&gt;=2,1,COUNTIF(星期四78节!#REF!,B262)))*2</f>
        <v>#REF!</v>
      </c>
      <c r="L262" s="34" t="e">
        <f>(IF(COUNTIF(星期四78节!#REF!,B262)&gt;=2,1,COUNTIF(星期四78节!#REF!,B262))+IF(COUNTIF(星期四78节!#REF!,B262)&gt;=2,1,COUNTIF(星期四78节!#REF!,B262))+IF(COUNTIF(星期四78节!#REF!,B262)&gt;=2,1,COUNTIF(星期四78节!#REF!,B262))+IF(COUNTIF(星期四78节!#REF!,B262)&gt;=2,1,COUNTIF(星期四78节!#REF!,B262)))*2</f>
        <v>#REF!</v>
      </c>
      <c r="M262" s="34" t="e">
        <f>(IF(COUNTIF(星期四78节!#REF!,B262)&gt;=2,1,COUNTIF(星期四78节!#REF!,B262))+IF(COUNTIF(星期四78节!#REF!,B262)&gt;=2,1,COUNTIF(星期四78节!#REF!,B262))+IF(COUNTIF(星期四78节!#REF!,B262)&gt;=2,1,COUNTIF(星期四78节!#REF!,B262))+IF(COUNTIF(星期四78节!#REF!,B262)&gt;=2,1,COUNTIF(星期四78节!#REF!,B262)))*2</f>
        <v>#REF!</v>
      </c>
      <c r="N262" s="34" t="e">
        <f t="shared" si="11"/>
        <v>#REF!</v>
      </c>
    </row>
    <row r="263" customFormat="1" ht="20.1" customHeight="1" spans="1:14">
      <c r="A263" s="31">
        <v>311</v>
      </c>
      <c r="B263" s="17" t="s">
        <v>1030</v>
      </c>
      <c r="C263" s="33" t="str">
        <f>VLOOKUP(B263,教师基础数据!$B$2:$G4840,3,FALSE)</f>
        <v>商贸系</v>
      </c>
      <c r="D263" s="33" t="str">
        <f>VLOOKUP(B263,教师基础数据!$B$2:$G685,4,FALSE)</f>
        <v>兼职</v>
      </c>
      <c r="E263" s="33" t="str">
        <f>VLOOKUP(B263,教师基础数据!$B$2:$G4718,5,FALSE)</f>
        <v>旅游教研室</v>
      </c>
      <c r="F263" s="31">
        <f t="shared" si="10"/>
        <v>7</v>
      </c>
      <c r="G263" s="34" t="e">
        <f>(IF(COUNTIF(星期四78节!#REF!,B263)&gt;=2,1,COUNTIF(星期四78节!#REF!,B263))+IF(COUNTIF(星期四78节!#REF!,B263)&gt;=2,1,COUNTIF(星期四78节!#REF!,B263))+IF(COUNTIF(星期四78节!#REF!,B263)&gt;=2,1,COUNTIF(星期四78节!#REF!,B263))+IF(COUNTIF(星期四78节!#REF!,B263)&gt;=2,1,COUNTIF(星期四78节!#REF!,B263)))*2</f>
        <v>#REF!</v>
      </c>
      <c r="H263" s="34" t="e">
        <f>(IF(COUNTIF(星期四78节!#REF!,B263)&gt;=2,1,COUNTIF(星期四78节!#REF!,B263))+IF(COUNTIF(星期四78节!#REF!,B263)&gt;=2,1,COUNTIF(星期四78节!#REF!,B263))+IF(COUNTIF(星期四78节!#REF!,B263)&gt;=2,1,COUNTIF(星期四78节!#REF!,B263))+IF(COUNTIF(星期四78节!#REF!,B263)&gt;=2,1,COUNTIF(星期四78节!#REF!,B263)))*2</f>
        <v>#REF!</v>
      </c>
      <c r="I263" s="34" t="e">
        <f>(IF(COUNTIF(星期四78节!#REF!,B263)&gt;=2,1,COUNTIF(星期四78节!#REF!,B263))+IF(COUNTIF(星期四78节!#REF!,B263)&gt;=2,1,COUNTIF(星期四78节!#REF!,B263))+IF(COUNTIF(星期四78节!#REF!,B263)&gt;=2,1,COUNTIF(星期四78节!#REF!,B263))+IF(COUNTIF(星期四78节!#REF!,B263)&gt;=2,1,COUNTIF(星期四78节!#REF!,B263)))*2</f>
        <v>#REF!</v>
      </c>
      <c r="J263" s="34" t="e">
        <f>(IF(COUNTIF(星期四78节!#REF!,B263)&gt;=2,1,COUNTIF(星期四78节!#REF!,B263))+IF(COUNTIF(星期四78节!#REF!,B263)&gt;=2,1,COUNTIF(星期四78节!#REF!,B263))+IF(COUNTIF(星期四78节!#REF!,B263)&gt;=2,1,COUNTIF(星期四78节!#REF!,B263))+IF(COUNTIF(星期四78节!#REF!,B263)&gt;=2,1,COUNTIF(星期四78节!#REF!,B263)))*2</f>
        <v>#REF!</v>
      </c>
      <c r="K263" s="34" t="e">
        <f>(IF(COUNTIF(星期四78节!#REF!,B263)&gt;=2,1,COUNTIF(星期四78节!#REF!,B263))+IF(COUNTIF(星期四78节!#REF!,B263)&gt;=2,1,COUNTIF(星期四78节!#REF!,B263)))*2+(IF(COUNTIF(星期四78节!#REF!,B263)&gt;=2,1,COUNTIF(星期四78节!#REF!,B263))+IF(COUNTIF(星期四78节!#REF!,B263)&gt;=2,1,COUNTIF(星期四78节!#REF!,B263)))*2</f>
        <v>#REF!</v>
      </c>
      <c r="L263" s="34" t="e">
        <f>(IF(COUNTIF(星期四78节!#REF!,B263)&gt;=2,1,COUNTIF(星期四78节!#REF!,B263))+IF(COUNTIF(星期四78节!#REF!,B263)&gt;=2,1,COUNTIF(星期四78节!#REF!,B263))+IF(COUNTIF(星期四78节!#REF!,B263)&gt;=2,1,COUNTIF(星期四78节!#REF!,B263))+IF(COUNTIF(星期四78节!#REF!,B263)&gt;=2,1,COUNTIF(星期四78节!#REF!,B263)))*2</f>
        <v>#REF!</v>
      </c>
      <c r="M263" s="34" t="e">
        <f>(IF(COUNTIF(星期四78节!#REF!,B263)&gt;=2,1,COUNTIF(星期四78节!#REF!,B263))+IF(COUNTIF(星期四78节!#REF!,B263)&gt;=2,1,COUNTIF(星期四78节!#REF!,B263))+IF(COUNTIF(星期四78节!#REF!,B263)&gt;=2,1,COUNTIF(星期四78节!#REF!,B263))+IF(COUNTIF(星期四78节!#REF!,B263)&gt;=2,1,COUNTIF(星期四78节!#REF!,B263)))*2</f>
        <v>#REF!</v>
      </c>
      <c r="N263" s="34" t="e">
        <f t="shared" si="11"/>
        <v>#REF!</v>
      </c>
    </row>
    <row r="264" customFormat="1" ht="20.1" customHeight="1" spans="1:14">
      <c r="A264" s="31">
        <v>312</v>
      </c>
      <c r="B264" s="17" t="s">
        <v>1031</v>
      </c>
      <c r="C264" s="33" t="str">
        <f>VLOOKUP(B264,教师基础数据!$B$2:$G4841,3,FALSE)</f>
        <v>人文系</v>
      </c>
      <c r="D264" s="33" t="str">
        <f>VLOOKUP(B264,教师基础数据!$B$2:$G686,4,FALSE)</f>
        <v>专职</v>
      </c>
      <c r="E264" s="33" t="str">
        <f>VLOOKUP(B264,教师基础数据!$B$2:$G4719,5,FALSE)</f>
        <v>服装教研室</v>
      </c>
      <c r="F264" s="31">
        <f t="shared" si="10"/>
        <v>7</v>
      </c>
      <c r="G264" s="34" t="e">
        <f>(IF(COUNTIF(星期四78节!#REF!,B264)&gt;=2,1,COUNTIF(星期四78节!#REF!,B264))+IF(COUNTIF(星期四78节!#REF!,B264)&gt;=2,1,COUNTIF(星期四78节!#REF!,B264))+IF(COUNTIF(星期四78节!#REF!,B264)&gt;=2,1,COUNTIF(星期四78节!#REF!,B264))+IF(COUNTIF(星期四78节!#REF!,B264)&gt;=2,1,COUNTIF(星期四78节!#REF!,B264)))*2</f>
        <v>#REF!</v>
      </c>
      <c r="H264" s="34" t="e">
        <f>(IF(COUNTIF(星期四78节!#REF!,B264)&gt;=2,1,COUNTIF(星期四78节!#REF!,B264))+IF(COUNTIF(星期四78节!#REF!,B264)&gt;=2,1,COUNTIF(星期四78节!#REF!,B264))+IF(COUNTIF(星期四78节!#REF!,B264)&gt;=2,1,COUNTIF(星期四78节!#REF!,B264))+IF(COUNTIF(星期四78节!#REF!,B264)&gt;=2,1,COUNTIF(星期四78节!#REF!,B264)))*2</f>
        <v>#REF!</v>
      </c>
      <c r="I264" s="34" t="e">
        <f>(IF(COUNTIF(星期四78节!#REF!,B264)&gt;=2,1,COUNTIF(星期四78节!#REF!,B264))+IF(COUNTIF(星期四78节!#REF!,B264)&gt;=2,1,COUNTIF(星期四78节!#REF!,B264))+IF(COUNTIF(星期四78节!#REF!,B264)&gt;=2,1,COUNTIF(星期四78节!#REF!,B264))+IF(COUNTIF(星期四78节!#REF!,B264)&gt;=2,1,COUNTIF(星期四78节!#REF!,B264)))*2</f>
        <v>#REF!</v>
      </c>
      <c r="J264" s="34" t="e">
        <f>(IF(COUNTIF(星期四78节!#REF!,B264)&gt;=2,1,COUNTIF(星期四78节!#REF!,B264))+IF(COUNTIF(星期四78节!#REF!,B264)&gt;=2,1,COUNTIF(星期四78节!#REF!,B264))+IF(COUNTIF(星期四78节!#REF!,B264)&gt;=2,1,COUNTIF(星期四78节!#REF!,B264))+IF(COUNTIF(星期四78节!#REF!,B264)&gt;=2,1,COUNTIF(星期四78节!#REF!,B264)))*2</f>
        <v>#REF!</v>
      </c>
      <c r="K264" s="34" t="e">
        <f>(IF(COUNTIF(星期四78节!#REF!,B264)&gt;=2,1,COUNTIF(星期四78节!#REF!,B264))+IF(COUNTIF(星期四78节!#REF!,B264)&gt;=2,1,COUNTIF(星期四78节!#REF!,B264)))*2+(IF(COUNTIF(星期四78节!#REF!,B264)&gt;=2,1,COUNTIF(星期四78节!#REF!,B264))+IF(COUNTIF(星期四78节!#REF!,B264)&gt;=2,1,COUNTIF(星期四78节!#REF!,B264)))*2</f>
        <v>#REF!</v>
      </c>
      <c r="L264" s="34" t="e">
        <f>(IF(COUNTIF(星期四78节!#REF!,B264)&gt;=2,1,COUNTIF(星期四78节!#REF!,B264))+IF(COUNTIF(星期四78节!#REF!,B264)&gt;=2,1,COUNTIF(星期四78节!#REF!,B264))+IF(COUNTIF(星期四78节!#REF!,B264)&gt;=2,1,COUNTIF(星期四78节!#REF!,B264))+IF(COUNTIF(星期四78节!#REF!,B264)&gt;=2,1,COUNTIF(星期四78节!#REF!,B264)))*2</f>
        <v>#REF!</v>
      </c>
      <c r="M264" s="34" t="e">
        <f>(IF(COUNTIF(星期四78节!#REF!,B264)&gt;=2,1,COUNTIF(星期四78节!#REF!,B264))+IF(COUNTIF(星期四78节!#REF!,B264)&gt;=2,1,COUNTIF(星期四78节!#REF!,B264))+IF(COUNTIF(星期四78节!#REF!,B264)&gt;=2,1,COUNTIF(星期四78节!#REF!,B264))+IF(COUNTIF(星期四78节!#REF!,B264)&gt;=2,1,COUNTIF(星期四78节!#REF!,B264)))*2</f>
        <v>#REF!</v>
      </c>
      <c r="N264" s="34" t="e">
        <f t="shared" si="11"/>
        <v>#REF!</v>
      </c>
    </row>
    <row r="265" customFormat="1" ht="20.1" customHeight="1" spans="1:14">
      <c r="A265" s="31">
        <v>313</v>
      </c>
      <c r="B265" s="17" t="s">
        <v>1032</v>
      </c>
      <c r="C265" s="33" t="str">
        <f>VLOOKUP(B265,教师基础数据!$B$2:$G4842,3,FALSE)</f>
        <v>人文系</v>
      </c>
      <c r="D265" s="33" t="str">
        <f>VLOOKUP(B265,教师基础数据!$B$2:$G687,4,FALSE)</f>
        <v>外聘</v>
      </c>
      <c r="E265" s="33" t="str">
        <f>VLOOKUP(B265,教师基础数据!$B$2:$G4720,5,FALSE)</f>
        <v>体育教研室</v>
      </c>
      <c r="F265" s="31">
        <f t="shared" si="10"/>
        <v>7</v>
      </c>
      <c r="G265" s="34" t="e">
        <f>(IF(COUNTIF(星期四78节!#REF!,B265)&gt;=2,1,COUNTIF(星期四78节!#REF!,B265))+IF(COUNTIF(星期四78节!#REF!,B265)&gt;=2,1,COUNTIF(星期四78节!#REF!,B265))+IF(COUNTIF(星期四78节!#REF!,B265)&gt;=2,1,COUNTIF(星期四78节!#REF!,B265))+IF(COUNTIF(星期四78节!#REF!,B265)&gt;=2,1,COUNTIF(星期四78节!#REF!,B265)))*2</f>
        <v>#REF!</v>
      </c>
      <c r="H265" s="34" t="e">
        <f>(IF(COUNTIF(星期四78节!#REF!,B265)&gt;=2,1,COUNTIF(星期四78节!#REF!,B265))+IF(COUNTIF(星期四78节!#REF!,B265)&gt;=2,1,COUNTIF(星期四78节!#REF!,B265))+IF(COUNTIF(星期四78节!#REF!,B265)&gt;=2,1,COUNTIF(星期四78节!#REF!,B265))+IF(COUNTIF(星期四78节!#REF!,B265)&gt;=2,1,COUNTIF(星期四78节!#REF!,B265)))*2</f>
        <v>#REF!</v>
      </c>
      <c r="I265" s="34" t="e">
        <f>(IF(COUNTIF(星期四78节!#REF!,B265)&gt;=2,1,COUNTIF(星期四78节!#REF!,B265))+IF(COUNTIF(星期四78节!#REF!,B265)&gt;=2,1,COUNTIF(星期四78节!#REF!,B265))+IF(COUNTIF(星期四78节!#REF!,B265)&gt;=2,1,COUNTIF(星期四78节!#REF!,B265))+IF(COUNTIF(星期四78节!#REF!,B265)&gt;=2,1,COUNTIF(星期四78节!#REF!,B265)))*2</f>
        <v>#REF!</v>
      </c>
      <c r="J265" s="34" t="e">
        <f>(IF(COUNTIF(星期四78节!#REF!,B265)&gt;=2,1,COUNTIF(星期四78节!#REF!,B265))+IF(COUNTIF(星期四78节!#REF!,B265)&gt;=2,1,COUNTIF(星期四78节!#REF!,B265))+IF(COUNTIF(星期四78节!#REF!,B265)&gt;=2,1,COUNTIF(星期四78节!#REF!,B265))+IF(COUNTIF(星期四78节!#REF!,B265)&gt;=2,1,COUNTIF(星期四78节!#REF!,B265)))*2</f>
        <v>#REF!</v>
      </c>
      <c r="K265" s="34" t="e">
        <f>(IF(COUNTIF(星期四78节!#REF!,B265)&gt;=2,1,COUNTIF(星期四78节!#REF!,B265))+IF(COUNTIF(星期四78节!#REF!,B265)&gt;=2,1,COUNTIF(星期四78节!#REF!,B265)))*2+(IF(COUNTIF(星期四78节!#REF!,B265)&gt;=2,1,COUNTIF(星期四78节!#REF!,B265))+IF(COUNTIF(星期四78节!#REF!,B265)&gt;=2,1,COUNTIF(星期四78节!#REF!,B265)))*2</f>
        <v>#REF!</v>
      </c>
      <c r="L265" s="34" t="e">
        <f>(IF(COUNTIF(星期四78节!#REF!,B265)&gt;=2,1,COUNTIF(星期四78节!#REF!,B265))+IF(COUNTIF(星期四78节!#REF!,B265)&gt;=2,1,COUNTIF(星期四78节!#REF!,B265))+IF(COUNTIF(星期四78节!#REF!,B265)&gt;=2,1,COUNTIF(星期四78节!#REF!,B265))+IF(COUNTIF(星期四78节!#REF!,B265)&gt;=2,1,COUNTIF(星期四78节!#REF!,B265)))*2</f>
        <v>#REF!</v>
      </c>
      <c r="M265" s="34" t="e">
        <f>(IF(COUNTIF(星期四78节!#REF!,B265)&gt;=2,1,COUNTIF(星期四78节!#REF!,B265))+IF(COUNTIF(星期四78节!#REF!,B265)&gt;=2,1,COUNTIF(星期四78节!#REF!,B265))+IF(COUNTIF(星期四78节!#REF!,B265)&gt;=2,1,COUNTIF(星期四78节!#REF!,B265))+IF(COUNTIF(星期四78节!#REF!,B265)&gt;=2,1,COUNTIF(星期四78节!#REF!,B265)))*2</f>
        <v>#REF!</v>
      </c>
      <c r="N265" s="34" t="e">
        <f t="shared" si="11"/>
        <v>#REF!</v>
      </c>
    </row>
    <row r="266" customFormat="1" ht="20.1" customHeight="1" spans="1:14">
      <c r="A266" s="31">
        <v>314</v>
      </c>
      <c r="B266" s="17" t="s">
        <v>1033</v>
      </c>
      <c r="C266" s="33" t="str">
        <f>VLOOKUP(B266,教师基础数据!$B$2:$G4843,3,FALSE)</f>
        <v>人文系</v>
      </c>
      <c r="D266" s="33" t="str">
        <f>VLOOKUP(B266,教师基础数据!$B$2:$G688,4,FALSE)</f>
        <v>外聘</v>
      </c>
      <c r="E266" s="33" t="str">
        <f>VLOOKUP(B266,教师基础数据!$B$2:$G4721,5,FALSE)</f>
        <v>体育教研室</v>
      </c>
      <c r="F266" s="31">
        <f t="shared" si="10"/>
        <v>7</v>
      </c>
      <c r="G266" s="34" t="e">
        <f>(IF(COUNTIF(星期四78节!#REF!,B266)&gt;=2,1,COUNTIF(星期四78节!#REF!,B266))+IF(COUNTIF(星期四78节!#REF!,B266)&gt;=2,1,COUNTIF(星期四78节!#REF!,B266))+IF(COUNTIF(星期四78节!#REF!,B266)&gt;=2,1,COUNTIF(星期四78节!#REF!,B266))+IF(COUNTIF(星期四78节!#REF!,B266)&gt;=2,1,COUNTIF(星期四78节!#REF!,B266)))*2</f>
        <v>#REF!</v>
      </c>
      <c r="H266" s="34" t="e">
        <f>(IF(COUNTIF(星期四78节!#REF!,B266)&gt;=2,1,COUNTIF(星期四78节!#REF!,B266))+IF(COUNTIF(星期四78节!#REF!,B266)&gt;=2,1,COUNTIF(星期四78节!#REF!,B266))+IF(COUNTIF(星期四78节!#REF!,B266)&gt;=2,1,COUNTIF(星期四78节!#REF!,B266))+IF(COUNTIF(星期四78节!#REF!,B266)&gt;=2,1,COUNTIF(星期四78节!#REF!,B266)))*2</f>
        <v>#REF!</v>
      </c>
      <c r="I266" s="34" t="e">
        <f>(IF(COUNTIF(星期四78节!#REF!,B266)&gt;=2,1,COUNTIF(星期四78节!#REF!,B266))+IF(COUNTIF(星期四78节!#REF!,B266)&gt;=2,1,COUNTIF(星期四78节!#REF!,B266))+IF(COUNTIF(星期四78节!#REF!,B266)&gt;=2,1,COUNTIF(星期四78节!#REF!,B266))+IF(COUNTIF(星期四78节!#REF!,B266)&gt;=2,1,COUNTIF(星期四78节!#REF!,B266)))*2</f>
        <v>#REF!</v>
      </c>
      <c r="J266" s="34" t="e">
        <f>(IF(COUNTIF(星期四78节!#REF!,B266)&gt;=2,1,COUNTIF(星期四78节!#REF!,B266))+IF(COUNTIF(星期四78节!#REF!,B266)&gt;=2,1,COUNTIF(星期四78节!#REF!,B266))+IF(COUNTIF(星期四78节!#REF!,B266)&gt;=2,1,COUNTIF(星期四78节!#REF!,B266))+IF(COUNTIF(星期四78节!#REF!,B266)&gt;=2,1,COUNTIF(星期四78节!#REF!,B266)))*2</f>
        <v>#REF!</v>
      </c>
      <c r="K266" s="34" t="e">
        <f>(IF(COUNTIF(星期四78节!#REF!,B266)&gt;=2,1,COUNTIF(星期四78节!#REF!,B266))+IF(COUNTIF(星期四78节!#REF!,B266)&gt;=2,1,COUNTIF(星期四78节!#REF!,B266)))*2+(IF(COUNTIF(星期四78节!#REF!,B266)&gt;=2,1,COUNTIF(星期四78节!#REF!,B266))+IF(COUNTIF(星期四78节!#REF!,B266)&gt;=2,1,COUNTIF(星期四78节!#REF!,B266)))*2</f>
        <v>#REF!</v>
      </c>
      <c r="L266" s="34" t="e">
        <f>(IF(COUNTIF(星期四78节!#REF!,B266)&gt;=2,1,COUNTIF(星期四78节!#REF!,B266))+IF(COUNTIF(星期四78节!#REF!,B266)&gt;=2,1,COUNTIF(星期四78节!#REF!,B266))+IF(COUNTIF(星期四78节!#REF!,B266)&gt;=2,1,COUNTIF(星期四78节!#REF!,B266))+IF(COUNTIF(星期四78节!#REF!,B266)&gt;=2,1,COUNTIF(星期四78节!#REF!,B266)))*2</f>
        <v>#REF!</v>
      </c>
      <c r="M266" s="34" t="e">
        <f>(IF(COUNTIF(星期四78节!#REF!,B266)&gt;=2,1,COUNTIF(星期四78节!#REF!,B266))+IF(COUNTIF(星期四78节!#REF!,B266)&gt;=2,1,COUNTIF(星期四78节!#REF!,B266))+IF(COUNTIF(星期四78节!#REF!,B266)&gt;=2,1,COUNTIF(星期四78节!#REF!,B266))+IF(COUNTIF(星期四78节!#REF!,B266)&gt;=2,1,COUNTIF(星期四78节!#REF!,B266)))*2</f>
        <v>#REF!</v>
      </c>
      <c r="N266" s="34" t="e">
        <f t="shared" si="11"/>
        <v>#REF!</v>
      </c>
    </row>
    <row r="267" customFormat="1" ht="20.1" customHeight="1" spans="1:14">
      <c r="A267" s="31">
        <v>315</v>
      </c>
      <c r="B267" s="17" t="s">
        <v>50</v>
      </c>
      <c r="C267" s="33" t="str">
        <f>VLOOKUP(B267,教师基础数据!$B$2:$G4844,3,FALSE)</f>
        <v>教务处</v>
      </c>
      <c r="D267" s="33" t="str">
        <f>VLOOKUP(B267,教师基础数据!$B$2:$G689,4,FALSE)</f>
        <v>兼职</v>
      </c>
      <c r="E267" s="33">
        <f>VLOOKUP(B267,教师基础数据!$B$2:$G4722,5,FALSE)</f>
        <v>0</v>
      </c>
      <c r="F267" s="31">
        <f t="shared" si="10"/>
        <v>7</v>
      </c>
      <c r="G267" s="34" t="e">
        <f>(IF(COUNTIF(星期四78节!#REF!,B267)&gt;=2,1,COUNTIF(星期四78节!#REF!,B267))+IF(COUNTIF(星期四78节!#REF!,B267)&gt;=2,1,COUNTIF(星期四78节!#REF!,B267))+IF(COUNTIF(星期四78节!#REF!,B267)&gt;=2,1,COUNTIF(星期四78节!#REF!,B267))+IF(COUNTIF(星期四78节!#REF!,B267)&gt;=2,1,COUNTIF(星期四78节!#REF!,B267)))*2</f>
        <v>#REF!</v>
      </c>
      <c r="H267" s="34" t="e">
        <f>(IF(COUNTIF(星期四78节!#REF!,B267)&gt;=2,1,COUNTIF(星期四78节!#REF!,B267))+IF(COUNTIF(星期四78节!#REF!,B267)&gt;=2,1,COUNTIF(星期四78节!#REF!,B267))+IF(COUNTIF(星期四78节!#REF!,B267)&gt;=2,1,COUNTIF(星期四78节!#REF!,B267))+IF(COUNTIF(星期四78节!#REF!,B267)&gt;=2,1,COUNTIF(星期四78节!#REF!,B267)))*2</f>
        <v>#REF!</v>
      </c>
      <c r="I267" s="34" t="e">
        <f>(IF(COUNTIF(星期四78节!#REF!,B267)&gt;=2,1,COUNTIF(星期四78节!#REF!,B267))+IF(COUNTIF(星期四78节!#REF!,B267)&gt;=2,1,COUNTIF(星期四78节!#REF!,B267))+IF(COUNTIF(星期四78节!#REF!,B267)&gt;=2,1,COUNTIF(星期四78节!#REF!,B267))+IF(COUNTIF(星期四78节!#REF!,B267)&gt;=2,1,COUNTIF(星期四78节!#REF!,B267)))*2</f>
        <v>#REF!</v>
      </c>
      <c r="J267" s="34" t="e">
        <f>(IF(COUNTIF(星期四78节!#REF!,B267)&gt;=2,1,COUNTIF(星期四78节!#REF!,B267))+IF(COUNTIF(星期四78节!#REF!,B267)&gt;=2,1,COUNTIF(星期四78节!#REF!,B267))+IF(COUNTIF(星期四78节!#REF!,B267)&gt;=2,1,COUNTIF(星期四78节!#REF!,B267))+IF(COUNTIF(星期四78节!#REF!,B267)&gt;=2,1,COUNTIF(星期四78节!#REF!,B267)))*2</f>
        <v>#REF!</v>
      </c>
      <c r="K267" s="34" t="e">
        <f>(IF(COUNTIF(星期四78节!#REF!,B267)&gt;=2,1,COUNTIF(星期四78节!#REF!,B267))+IF(COUNTIF(星期四78节!#REF!,B267)&gt;=2,1,COUNTIF(星期四78节!#REF!,B267)))*2+(IF(COUNTIF(星期四78节!#REF!,B267)&gt;=2,1,COUNTIF(星期四78节!#REF!,B267))+IF(COUNTIF(星期四78节!#REF!,B267)&gt;=2,1,COUNTIF(星期四78节!#REF!,B267)))*2</f>
        <v>#REF!</v>
      </c>
      <c r="L267" s="34" t="e">
        <f>(IF(COUNTIF(星期四78节!#REF!,B267)&gt;=2,1,COUNTIF(星期四78节!#REF!,B267))+IF(COUNTIF(星期四78节!#REF!,B267)&gt;=2,1,COUNTIF(星期四78节!#REF!,B267))+IF(COUNTIF(星期四78节!#REF!,B267)&gt;=2,1,COUNTIF(星期四78节!#REF!,B267))+IF(COUNTIF(星期四78节!#REF!,B267)&gt;=2,1,COUNTIF(星期四78节!#REF!,B267)))*2</f>
        <v>#REF!</v>
      </c>
      <c r="M267" s="34" t="e">
        <f>(IF(COUNTIF(星期四78节!#REF!,B267)&gt;=2,1,COUNTIF(星期四78节!#REF!,B267))+IF(COUNTIF(星期四78节!#REF!,B267)&gt;=2,1,COUNTIF(星期四78节!#REF!,B267))+IF(COUNTIF(星期四78节!#REF!,B267)&gt;=2,1,COUNTIF(星期四78节!#REF!,B267))+IF(COUNTIF(星期四78节!#REF!,B267)&gt;=2,1,COUNTIF(星期四78节!#REF!,B267)))*2</f>
        <v>#REF!</v>
      </c>
      <c r="N267" s="34" t="e">
        <f t="shared" si="11"/>
        <v>#REF!</v>
      </c>
    </row>
    <row r="268" customFormat="1" ht="20.1" customHeight="1" spans="1:14">
      <c r="A268" s="31">
        <v>316</v>
      </c>
      <c r="B268" s="17" t="s">
        <v>1034</v>
      </c>
      <c r="C268" s="33" t="str">
        <f>VLOOKUP(B268,教师基础数据!$B$2:$G4845,3,FALSE)</f>
        <v>商贸系</v>
      </c>
      <c r="D268" s="33" t="str">
        <f>VLOOKUP(B268,教师基础数据!$B$2:$G690,4,FALSE)</f>
        <v>外聘</v>
      </c>
      <c r="E268" s="33" t="str">
        <f>VLOOKUP(B268,教师基础数据!$B$2:$G4723,5,FALSE)</f>
        <v>旅游教研室</v>
      </c>
      <c r="F268" s="31">
        <f t="shared" si="10"/>
        <v>7</v>
      </c>
      <c r="G268" s="34" t="e">
        <f>(IF(COUNTIF(星期四78节!#REF!,B268)&gt;=2,1,COUNTIF(星期四78节!#REF!,B268))+IF(COUNTIF(星期四78节!#REF!,B268)&gt;=2,1,COUNTIF(星期四78节!#REF!,B268))+IF(COUNTIF(星期四78节!#REF!,B268)&gt;=2,1,COUNTIF(星期四78节!#REF!,B268))+IF(COUNTIF(星期四78节!#REF!,B268)&gt;=2,1,COUNTIF(星期四78节!#REF!,B268)))*2</f>
        <v>#REF!</v>
      </c>
      <c r="H268" s="34" t="e">
        <f>(IF(COUNTIF(星期四78节!#REF!,B268)&gt;=2,1,COUNTIF(星期四78节!#REF!,B268))+IF(COUNTIF(星期四78节!#REF!,B268)&gt;=2,1,COUNTIF(星期四78节!#REF!,B268))+IF(COUNTIF(星期四78节!#REF!,B268)&gt;=2,1,COUNTIF(星期四78节!#REF!,B268))+IF(COUNTIF(星期四78节!#REF!,B268)&gt;=2,1,COUNTIF(星期四78节!#REF!,B268)))*2</f>
        <v>#REF!</v>
      </c>
      <c r="I268" s="34" t="e">
        <f>(IF(COUNTIF(星期四78节!#REF!,B268)&gt;=2,1,COUNTIF(星期四78节!#REF!,B268))+IF(COUNTIF(星期四78节!#REF!,B268)&gt;=2,1,COUNTIF(星期四78节!#REF!,B268))+IF(COUNTIF(星期四78节!#REF!,B268)&gt;=2,1,COUNTIF(星期四78节!#REF!,B268))+IF(COUNTIF(星期四78节!#REF!,B268)&gt;=2,1,COUNTIF(星期四78节!#REF!,B268)))*2</f>
        <v>#REF!</v>
      </c>
      <c r="J268" s="34" t="e">
        <f>(IF(COUNTIF(星期四78节!#REF!,B268)&gt;=2,1,COUNTIF(星期四78节!#REF!,B268))+IF(COUNTIF(星期四78节!#REF!,B268)&gt;=2,1,COUNTIF(星期四78节!#REF!,B268))+IF(COUNTIF(星期四78节!#REF!,B268)&gt;=2,1,COUNTIF(星期四78节!#REF!,B268))+IF(COUNTIF(星期四78节!#REF!,B268)&gt;=2,1,COUNTIF(星期四78节!#REF!,B268)))*2</f>
        <v>#REF!</v>
      </c>
      <c r="K268" s="34" t="e">
        <f>(IF(COUNTIF(星期四78节!#REF!,B268)&gt;=2,1,COUNTIF(星期四78节!#REF!,B268))+IF(COUNTIF(星期四78节!#REF!,B268)&gt;=2,1,COUNTIF(星期四78节!#REF!,B268)))*2+(IF(COUNTIF(星期四78节!#REF!,B268)&gt;=2,1,COUNTIF(星期四78节!#REF!,B268))+IF(COUNTIF(星期四78节!#REF!,B268)&gt;=2,1,COUNTIF(星期四78节!#REF!,B268)))*2</f>
        <v>#REF!</v>
      </c>
      <c r="L268" s="34" t="e">
        <f>(IF(COUNTIF(星期四78节!#REF!,B268)&gt;=2,1,COUNTIF(星期四78节!#REF!,B268))+IF(COUNTIF(星期四78节!#REF!,B268)&gt;=2,1,COUNTIF(星期四78节!#REF!,B268))+IF(COUNTIF(星期四78节!#REF!,B268)&gt;=2,1,COUNTIF(星期四78节!#REF!,B268))+IF(COUNTIF(星期四78节!#REF!,B268)&gt;=2,1,COUNTIF(星期四78节!#REF!,B268)))*2</f>
        <v>#REF!</v>
      </c>
      <c r="M268" s="34" t="e">
        <f>(IF(COUNTIF(星期四78节!#REF!,B268)&gt;=2,1,COUNTIF(星期四78节!#REF!,B268))+IF(COUNTIF(星期四78节!#REF!,B268)&gt;=2,1,COUNTIF(星期四78节!#REF!,B268))+IF(COUNTIF(星期四78节!#REF!,B268)&gt;=2,1,COUNTIF(星期四78节!#REF!,B268))+IF(COUNTIF(星期四78节!#REF!,B268)&gt;=2,1,COUNTIF(星期四78节!#REF!,B268)))*2</f>
        <v>#REF!</v>
      </c>
      <c r="N268" s="34" t="e">
        <f t="shared" si="11"/>
        <v>#REF!</v>
      </c>
    </row>
    <row r="269" customFormat="1" ht="20.1" customHeight="1" spans="1:14">
      <c r="A269" s="31">
        <v>317</v>
      </c>
      <c r="B269" s="17" t="s">
        <v>1035</v>
      </c>
      <c r="C269" s="33" t="str">
        <f>VLOOKUP(B269,教师基础数据!$B$2:$G4846,3,FALSE)</f>
        <v>商贸系</v>
      </c>
      <c r="D269" s="33" t="str">
        <f>VLOOKUP(B269,教师基础数据!$B$2:$G691,4,FALSE)</f>
        <v>专职</v>
      </c>
      <c r="E269" s="33" t="str">
        <f>VLOOKUP(B269,教师基础数据!$B$2:$G4724,5,FALSE)</f>
        <v>会计教研室</v>
      </c>
      <c r="F269" s="31">
        <f t="shared" si="10"/>
        <v>7</v>
      </c>
      <c r="G269" s="34" t="e">
        <f>(IF(COUNTIF(星期四78节!#REF!,B269)&gt;=2,1,COUNTIF(星期四78节!#REF!,B269))+IF(COUNTIF(星期四78节!#REF!,B269)&gt;=2,1,COUNTIF(星期四78节!#REF!,B269))+IF(COUNTIF(星期四78节!#REF!,B269)&gt;=2,1,COUNTIF(星期四78节!#REF!,B269))+IF(COUNTIF(星期四78节!#REF!,B269)&gt;=2,1,COUNTIF(星期四78节!#REF!,B269)))*2</f>
        <v>#REF!</v>
      </c>
      <c r="H269" s="34" t="e">
        <f>(IF(COUNTIF(星期四78节!#REF!,B269)&gt;=2,1,COUNTIF(星期四78节!#REF!,B269))+IF(COUNTIF(星期四78节!#REF!,B269)&gt;=2,1,COUNTIF(星期四78节!#REF!,B269))+IF(COUNTIF(星期四78节!#REF!,B269)&gt;=2,1,COUNTIF(星期四78节!#REF!,B269))+IF(COUNTIF(星期四78节!#REF!,B269)&gt;=2,1,COUNTIF(星期四78节!#REF!,B269)))*2</f>
        <v>#REF!</v>
      </c>
      <c r="I269" s="34" t="e">
        <f>(IF(COUNTIF(星期四78节!#REF!,B269)&gt;=2,1,COUNTIF(星期四78节!#REF!,B269))+IF(COUNTIF(星期四78节!#REF!,B269)&gt;=2,1,COUNTIF(星期四78节!#REF!,B269))+IF(COUNTIF(星期四78节!#REF!,B269)&gt;=2,1,COUNTIF(星期四78节!#REF!,B269))+IF(COUNTIF(星期四78节!#REF!,B269)&gt;=2,1,COUNTIF(星期四78节!#REF!,B269)))*2</f>
        <v>#REF!</v>
      </c>
      <c r="J269" s="34" t="e">
        <f>(IF(COUNTIF(星期四78节!#REF!,B269)&gt;=2,1,COUNTIF(星期四78节!#REF!,B269))+IF(COUNTIF(星期四78节!#REF!,B269)&gt;=2,1,COUNTIF(星期四78节!#REF!,B269))+IF(COUNTIF(星期四78节!#REF!,B269)&gt;=2,1,COUNTIF(星期四78节!#REF!,B269))+IF(COUNTIF(星期四78节!#REF!,B269)&gt;=2,1,COUNTIF(星期四78节!#REF!,B269)))*2</f>
        <v>#REF!</v>
      </c>
      <c r="K269" s="34" t="e">
        <f>(IF(COUNTIF(星期四78节!#REF!,B269)&gt;=2,1,COUNTIF(星期四78节!#REF!,B269))+IF(COUNTIF(星期四78节!#REF!,B269)&gt;=2,1,COUNTIF(星期四78节!#REF!,B269)))*2+(IF(COUNTIF(星期四78节!#REF!,B269)&gt;=2,1,COUNTIF(星期四78节!#REF!,B269))+IF(COUNTIF(星期四78节!#REF!,B269)&gt;=2,1,COUNTIF(星期四78节!#REF!,B269)))*2</f>
        <v>#REF!</v>
      </c>
      <c r="L269" s="34" t="e">
        <f>(IF(COUNTIF(星期四78节!#REF!,B269)&gt;=2,1,COUNTIF(星期四78节!#REF!,B269))+IF(COUNTIF(星期四78节!#REF!,B269)&gt;=2,1,COUNTIF(星期四78节!#REF!,B269))+IF(COUNTIF(星期四78节!#REF!,B269)&gt;=2,1,COUNTIF(星期四78节!#REF!,B269))+IF(COUNTIF(星期四78节!#REF!,B269)&gt;=2,1,COUNTIF(星期四78节!#REF!,B269)))*2</f>
        <v>#REF!</v>
      </c>
      <c r="M269" s="34" t="e">
        <f>(IF(COUNTIF(星期四78节!#REF!,B269)&gt;=2,1,COUNTIF(星期四78节!#REF!,B269))+IF(COUNTIF(星期四78节!#REF!,B269)&gt;=2,1,COUNTIF(星期四78节!#REF!,B269))+IF(COUNTIF(星期四78节!#REF!,B269)&gt;=2,1,COUNTIF(星期四78节!#REF!,B269))+IF(COUNTIF(星期四78节!#REF!,B269)&gt;=2,1,COUNTIF(星期四78节!#REF!,B269)))*2</f>
        <v>#REF!</v>
      </c>
      <c r="N269" s="34" t="e">
        <f t="shared" si="11"/>
        <v>#REF!</v>
      </c>
    </row>
    <row r="270" customFormat="1" ht="20.1" customHeight="1" spans="1:14">
      <c r="A270" s="31">
        <v>318</v>
      </c>
      <c r="B270" s="17" t="s">
        <v>1036</v>
      </c>
      <c r="C270" s="33" t="str">
        <f>VLOOKUP(B270,教师基础数据!$B$2:$G4847,3,FALSE)</f>
        <v>电子系</v>
      </c>
      <c r="D270" s="33" t="str">
        <f>VLOOKUP(B270,教师基础数据!$B$2:$G692,4,FALSE)</f>
        <v>专职</v>
      </c>
      <c r="E270" s="33" t="str">
        <f>VLOOKUP(B270,教师基础数据!$B$2:$G4725,5,FALSE)</f>
        <v>机电一体化教研室</v>
      </c>
      <c r="F270" s="31">
        <f t="shared" si="10"/>
        <v>7</v>
      </c>
      <c r="G270" s="34" t="e">
        <f>(IF(COUNTIF(星期四78节!#REF!,B270)&gt;=2,1,COUNTIF(星期四78节!#REF!,B270))+IF(COUNTIF(星期四78节!#REF!,B270)&gt;=2,1,COUNTIF(星期四78节!#REF!,B270))+IF(COUNTIF(星期四78节!#REF!,B270)&gt;=2,1,COUNTIF(星期四78节!#REF!,B270))+IF(COUNTIF(星期四78节!#REF!,B270)&gt;=2,1,COUNTIF(星期四78节!#REF!,B270)))*2</f>
        <v>#REF!</v>
      </c>
      <c r="H270" s="34" t="e">
        <f>(IF(COUNTIF(星期四78节!#REF!,B270)&gt;=2,1,COUNTIF(星期四78节!#REF!,B270))+IF(COUNTIF(星期四78节!#REF!,B270)&gt;=2,1,COUNTIF(星期四78节!#REF!,B270))+IF(COUNTIF(星期四78节!#REF!,B270)&gt;=2,1,COUNTIF(星期四78节!#REF!,B270))+IF(COUNTIF(星期四78节!#REF!,B270)&gt;=2,1,COUNTIF(星期四78节!#REF!,B270)))*2</f>
        <v>#REF!</v>
      </c>
      <c r="I270" s="34" t="e">
        <f>(IF(COUNTIF(星期四78节!#REF!,B270)&gt;=2,1,COUNTIF(星期四78节!#REF!,B270))+IF(COUNTIF(星期四78节!#REF!,B270)&gt;=2,1,COUNTIF(星期四78节!#REF!,B270))+IF(COUNTIF(星期四78节!#REF!,B270)&gt;=2,1,COUNTIF(星期四78节!#REF!,B270))+IF(COUNTIF(星期四78节!#REF!,B270)&gt;=2,1,COUNTIF(星期四78节!#REF!,B270)))*2</f>
        <v>#REF!</v>
      </c>
      <c r="J270" s="34" t="e">
        <f>(IF(COUNTIF(星期四78节!#REF!,B270)&gt;=2,1,COUNTIF(星期四78节!#REF!,B270))+IF(COUNTIF(星期四78节!#REF!,B270)&gt;=2,1,COUNTIF(星期四78节!#REF!,B270))+IF(COUNTIF(星期四78节!#REF!,B270)&gt;=2,1,COUNTIF(星期四78节!#REF!,B270))+IF(COUNTIF(星期四78节!#REF!,B270)&gt;=2,1,COUNTIF(星期四78节!#REF!,B270)))*2</f>
        <v>#REF!</v>
      </c>
      <c r="K270" s="34" t="e">
        <f>(IF(COUNTIF(星期四78节!#REF!,B270)&gt;=2,1,COUNTIF(星期四78节!#REF!,B270))+IF(COUNTIF(星期四78节!#REF!,B270)&gt;=2,1,COUNTIF(星期四78节!#REF!,B270)))*2+(IF(COUNTIF(星期四78节!#REF!,B270)&gt;=2,1,COUNTIF(星期四78节!#REF!,B270))+IF(COUNTIF(星期四78节!#REF!,B270)&gt;=2,1,COUNTIF(星期四78节!#REF!,B270)))*2</f>
        <v>#REF!</v>
      </c>
      <c r="L270" s="34" t="e">
        <f>(IF(COUNTIF(星期四78节!#REF!,B270)&gt;=2,1,COUNTIF(星期四78节!#REF!,B270))+IF(COUNTIF(星期四78节!#REF!,B270)&gt;=2,1,COUNTIF(星期四78节!#REF!,B270))+IF(COUNTIF(星期四78节!#REF!,B270)&gt;=2,1,COUNTIF(星期四78节!#REF!,B270))+IF(COUNTIF(星期四78节!#REF!,B270)&gt;=2,1,COUNTIF(星期四78节!#REF!,B270)))*2</f>
        <v>#REF!</v>
      </c>
      <c r="M270" s="34" t="e">
        <f>(IF(COUNTIF(星期四78节!#REF!,B270)&gt;=2,1,COUNTIF(星期四78节!#REF!,B270))+IF(COUNTIF(星期四78节!#REF!,B270)&gt;=2,1,COUNTIF(星期四78节!#REF!,B270))+IF(COUNTIF(星期四78节!#REF!,B270)&gt;=2,1,COUNTIF(星期四78节!#REF!,B270))+IF(COUNTIF(星期四78节!#REF!,B270)&gt;=2,1,COUNTIF(星期四78节!#REF!,B270)))*2</f>
        <v>#REF!</v>
      </c>
      <c r="N270" s="34" t="e">
        <f t="shared" si="11"/>
        <v>#REF!</v>
      </c>
    </row>
    <row r="271" customFormat="1" ht="20.1" customHeight="1" spans="1:14">
      <c r="A271" s="31">
        <v>319</v>
      </c>
      <c r="B271" s="41" t="s">
        <v>416</v>
      </c>
      <c r="C271" s="33" t="str">
        <f>VLOOKUP(B271,教师基础数据!$B$2:$G4848,3,FALSE)</f>
        <v>信艺系</v>
      </c>
      <c r="D271" s="33" t="str">
        <f>VLOOKUP(B271,教师基础数据!$B$2:$G693,4,FALSE)</f>
        <v>外聘</v>
      </c>
      <c r="E271" s="33" t="str">
        <f>VLOOKUP(B271,教师基础数据!$B$2:$G4726,5,FALSE)</f>
        <v>数媒教研室</v>
      </c>
      <c r="F271" s="31">
        <f t="shared" si="10"/>
        <v>7</v>
      </c>
      <c r="G271" s="34" t="e">
        <f>(IF(COUNTIF(星期四78节!#REF!,B271)&gt;=2,1,COUNTIF(星期四78节!#REF!,B271))+IF(COUNTIF(星期四78节!#REF!,B271)&gt;=2,1,COUNTIF(星期四78节!#REF!,B271))+IF(COUNTIF(星期四78节!#REF!,B271)&gt;=2,1,COUNTIF(星期四78节!#REF!,B271))+IF(COUNTIF(星期四78节!#REF!,B271)&gt;=2,1,COUNTIF(星期四78节!#REF!,B271)))*2</f>
        <v>#REF!</v>
      </c>
      <c r="H271" s="34" t="e">
        <f>(IF(COUNTIF(星期四78节!#REF!,B271)&gt;=2,1,COUNTIF(星期四78节!#REF!,B271))+IF(COUNTIF(星期四78节!#REF!,B271)&gt;=2,1,COUNTIF(星期四78节!#REF!,B271))+IF(COUNTIF(星期四78节!#REF!,B271)&gt;=2,1,COUNTIF(星期四78节!#REF!,B271))+IF(COUNTIF(星期四78节!#REF!,B271)&gt;=2,1,COUNTIF(星期四78节!#REF!,B271)))*2</f>
        <v>#REF!</v>
      </c>
      <c r="I271" s="34" t="e">
        <f>(IF(COUNTIF(星期四78节!#REF!,B271)&gt;=2,1,COUNTIF(星期四78节!#REF!,B271))+IF(COUNTIF(星期四78节!#REF!,B271)&gt;=2,1,COUNTIF(星期四78节!#REF!,B271))+IF(COUNTIF(星期四78节!#REF!,B271)&gt;=2,1,COUNTIF(星期四78节!#REF!,B271))+IF(COUNTIF(星期四78节!#REF!,B271)&gt;=2,1,COUNTIF(星期四78节!#REF!,B271)))*2</f>
        <v>#REF!</v>
      </c>
      <c r="J271" s="34" t="e">
        <f>(IF(COUNTIF(星期四78节!#REF!,B271)&gt;=2,1,COUNTIF(星期四78节!#REF!,B271))+IF(COUNTIF(星期四78节!#REF!,B271)&gt;=2,1,COUNTIF(星期四78节!#REF!,B271))+IF(COUNTIF(星期四78节!#REF!,B271)&gt;=2,1,COUNTIF(星期四78节!#REF!,B271))+IF(COUNTIF(星期四78节!#REF!,B271)&gt;=2,1,COUNTIF(星期四78节!#REF!,B271)))*2</f>
        <v>#REF!</v>
      </c>
      <c r="K271" s="34" t="e">
        <f>(IF(COUNTIF(星期四78节!#REF!,B271)&gt;=2,1,COUNTIF(星期四78节!#REF!,B271))+IF(COUNTIF(星期四78节!#REF!,B271)&gt;=2,1,COUNTIF(星期四78节!#REF!,B271)))*2+(IF(COUNTIF(星期四78节!#REF!,B271)&gt;=2,1,COUNTIF(星期四78节!#REF!,B271))+IF(COUNTIF(星期四78节!#REF!,B271)&gt;=2,1,COUNTIF(星期四78节!#REF!,B271)))*2</f>
        <v>#REF!</v>
      </c>
      <c r="L271" s="34" t="e">
        <f>(IF(COUNTIF(星期四78节!#REF!,B271)&gt;=2,1,COUNTIF(星期四78节!#REF!,B271))+IF(COUNTIF(星期四78节!#REF!,B271)&gt;=2,1,COUNTIF(星期四78节!#REF!,B271))+IF(COUNTIF(星期四78节!#REF!,B271)&gt;=2,1,COUNTIF(星期四78节!#REF!,B271))+IF(COUNTIF(星期四78节!#REF!,B271)&gt;=2,1,COUNTIF(星期四78节!#REF!,B271)))*2</f>
        <v>#REF!</v>
      </c>
      <c r="M271" s="34" t="e">
        <f>(IF(COUNTIF(星期四78节!#REF!,B271)&gt;=2,1,COUNTIF(星期四78节!#REF!,B271))+IF(COUNTIF(星期四78节!#REF!,B271)&gt;=2,1,COUNTIF(星期四78节!#REF!,B271))+IF(COUNTIF(星期四78节!#REF!,B271)&gt;=2,1,COUNTIF(星期四78节!#REF!,B271))+IF(COUNTIF(星期四78节!#REF!,B271)&gt;=2,1,COUNTIF(星期四78节!#REF!,B271)))*2</f>
        <v>#REF!</v>
      </c>
      <c r="N271" s="34" t="e">
        <f t="shared" si="11"/>
        <v>#REF!</v>
      </c>
    </row>
    <row r="272" customFormat="1" ht="20.1" customHeight="1" spans="1:14">
      <c r="A272" s="31">
        <v>320</v>
      </c>
      <c r="B272" s="17" t="s">
        <v>1037</v>
      </c>
      <c r="C272" s="33" t="str">
        <f>VLOOKUP(B272,教师基础数据!$B$2:$G4849,3,FALSE)</f>
        <v>电子系</v>
      </c>
      <c r="D272" s="33" t="str">
        <f>VLOOKUP(B272,教师基础数据!$B$2:$G694,4,FALSE)</f>
        <v>专职</v>
      </c>
      <c r="E272" s="33" t="str">
        <f>VLOOKUP(B272,教师基础数据!$B$2:$G4727,5,FALSE)</f>
        <v>机电一体化教研室</v>
      </c>
      <c r="F272" s="31">
        <f t="shared" si="10"/>
        <v>7</v>
      </c>
      <c r="G272" s="34" t="e">
        <f>(IF(COUNTIF(星期四78节!#REF!,B272)&gt;=2,1,COUNTIF(星期四78节!#REF!,B272))+IF(COUNTIF(星期四78节!#REF!,B272)&gt;=2,1,COUNTIF(星期四78节!#REF!,B272))+IF(COUNTIF(星期四78节!#REF!,B272)&gt;=2,1,COUNTIF(星期四78节!#REF!,B272))+IF(COUNTIF(星期四78节!#REF!,B272)&gt;=2,1,COUNTIF(星期四78节!#REF!,B272)))*2</f>
        <v>#REF!</v>
      </c>
      <c r="H272" s="34" t="e">
        <f>(IF(COUNTIF(星期四78节!#REF!,B272)&gt;=2,1,COUNTIF(星期四78节!#REF!,B272))+IF(COUNTIF(星期四78节!#REF!,B272)&gt;=2,1,COUNTIF(星期四78节!#REF!,B272))+IF(COUNTIF(星期四78节!#REF!,B272)&gt;=2,1,COUNTIF(星期四78节!#REF!,B272))+IF(COUNTIF(星期四78节!#REF!,B272)&gt;=2,1,COUNTIF(星期四78节!#REF!,B272)))*2</f>
        <v>#REF!</v>
      </c>
      <c r="I272" s="34" t="e">
        <f>(IF(COUNTIF(星期四78节!#REF!,B272)&gt;=2,1,COUNTIF(星期四78节!#REF!,B272))+IF(COUNTIF(星期四78节!#REF!,B272)&gt;=2,1,COUNTIF(星期四78节!#REF!,B272))+IF(COUNTIF(星期四78节!#REF!,B272)&gt;=2,1,COUNTIF(星期四78节!#REF!,B272))+IF(COUNTIF(星期四78节!#REF!,B272)&gt;=2,1,COUNTIF(星期四78节!#REF!,B272)))*2</f>
        <v>#REF!</v>
      </c>
      <c r="J272" s="34" t="e">
        <f>(IF(COUNTIF(星期四78节!#REF!,B272)&gt;=2,1,COUNTIF(星期四78节!#REF!,B272))+IF(COUNTIF(星期四78节!#REF!,B272)&gt;=2,1,COUNTIF(星期四78节!#REF!,B272))+IF(COUNTIF(星期四78节!#REF!,B272)&gt;=2,1,COUNTIF(星期四78节!#REF!,B272))+IF(COUNTIF(星期四78节!#REF!,B272)&gt;=2,1,COUNTIF(星期四78节!#REF!,B272)))*2</f>
        <v>#REF!</v>
      </c>
      <c r="K272" s="34" t="e">
        <f>(IF(COUNTIF(星期四78节!#REF!,B272)&gt;=2,1,COUNTIF(星期四78节!#REF!,B272))+IF(COUNTIF(星期四78节!#REF!,B272)&gt;=2,1,COUNTIF(星期四78节!#REF!,B272)))*2+(IF(COUNTIF(星期四78节!#REF!,B272)&gt;=2,1,COUNTIF(星期四78节!#REF!,B272))+IF(COUNTIF(星期四78节!#REF!,B272)&gt;=2,1,COUNTIF(星期四78节!#REF!,B272)))*2</f>
        <v>#REF!</v>
      </c>
      <c r="L272" s="34" t="e">
        <f>(IF(COUNTIF(星期四78节!#REF!,B272)&gt;=2,1,COUNTIF(星期四78节!#REF!,B272))+IF(COUNTIF(星期四78节!#REF!,B272)&gt;=2,1,COUNTIF(星期四78节!#REF!,B272))+IF(COUNTIF(星期四78节!#REF!,B272)&gt;=2,1,COUNTIF(星期四78节!#REF!,B272))+IF(COUNTIF(星期四78节!#REF!,B272)&gt;=2,1,COUNTIF(星期四78节!#REF!,B272)))*2</f>
        <v>#REF!</v>
      </c>
      <c r="M272" s="34" t="e">
        <f>(IF(COUNTIF(星期四78节!#REF!,B272)&gt;=2,1,COUNTIF(星期四78节!#REF!,B272))+IF(COUNTIF(星期四78节!#REF!,B272)&gt;=2,1,COUNTIF(星期四78节!#REF!,B272))+IF(COUNTIF(星期四78节!#REF!,B272)&gt;=2,1,COUNTIF(星期四78节!#REF!,B272))+IF(COUNTIF(星期四78节!#REF!,B272)&gt;=2,1,COUNTIF(星期四78节!#REF!,B272)))*2</f>
        <v>#REF!</v>
      </c>
      <c r="N272" s="34" t="e">
        <f t="shared" si="11"/>
        <v>#REF!</v>
      </c>
    </row>
    <row r="273" customFormat="1" ht="20.1" customHeight="1" spans="1:14">
      <c r="A273" s="31">
        <v>321</v>
      </c>
      <c r="B273" s="20" t="s">
        <v>1038</v>
      </c>
      <c r="C273" s="33" t="str">
        <f>VLOOKUP(B273,教师基础数据!$B$2:$G4850,3,FALSE)</f>
        <v>动科系</v>
      </c>
      <c r="D273" s="33" t="str">
        <f>VLOOKUP(B273,教师基础数据!$B$2:$G695,4,FALSE)</f>
        <v>外聘</v>
      </c>
      <c r="E273" s="33" t="str">
        <f>VLOOKUP(B273,教师基础数据!$B$2:$G4728,5,FALSE)</f>
        <v>兽医教研室</v>
      </c>
      <c r="F273" s="31">
        <f t="shared" si="10"/>
        <v>7</v>
      </c>
      <c r="G273" s="34" t="e">
        <f>(IF(COUNTIF(星期四78节!#REF!,B273)&gt;=2,1,COUNTIF(星期四78节!#REF!,B273))+IF(COUNTIF(星期四78节!#REF!,B273)&gt;=2,1,COUNTIF(星期四78节!#REF!,B273))+IF(COUNTIF(星期四78节!#REF!,B273)&gt;=2,1,COUNTIF(星期四78节!#REF!,B273))+IF(COUNTIF(星期四78节!#REF!,B273)&gt;=2,1,COUNTIF(星期四78节!#REF!,B273)))*2</f>
        <v>#REF!</v>
      </c>
      <c r="H273" s="34" t="e">
        <f>(IF(COUNTIF(星期四78节!#REF!,B273)&gt;=2,1,COUNTIF(星期四78节!#REF!,B273))+IF(COUNTIF(星期四78节!#REF!,B273)&gt;=2,1,COUNTIF(星期四78节!#REF!,B273))+IF(COUNTIF(星期四78节!#REF!,B273)&gt;=2,1,COUNTIF(星期四78节!#REF!,B273))+IF(COUNTIF(星期四78节!#REF!,B273)&gt;=2,1,COUNTIF(星期四78节!#REF!,B273)))*2</f>
        <v>#REF!</v>
      </c>
      <c r="I273" s="34" t="e">
        <f>(IF(COUNTIF(星期四78节!#REF!,B273)&gt;=2,1,COUNTIF(星期四78节!#REF!,B273))+IF(COUNTIF(星期四78节!#REF!,B273)&gt;=2,1,COUNTIF(星期四78节!#REF!,B273))+IF(COUNTIF(星期四78节!#REF!,B273)&gt;=2,1,COUNTIF(星期四78节!#REF!,B273))+IF(COUNTIF(星期四78节!#REF!,B273)&gt;=2,1,COUNTIF(星期四78节!#REF!,B273)))*2</f>
        <v>#REF!</v>
      </c>
      <c r="J273" s="34" t="e">
        <f>(IF(COUNTIF(星期四78节!#REF!,B273)&gt;=2,1,COUNTIF(星期四78节!#REF!,B273))+IF(COUNTIF(星期四78节!#REF!,B273)&gt;=2,1,COUNTIF(星期四78节!#REF!,B273))+IF(COUNTIF(星期四78节!#REF!,B273)&gt;=2,1,COUNTIF(星期四78节!#REF!,B273))+IF(COUNTIF(星期四78节!#REF!,B273)&gt;=2,1,COUNTIF(星期四78节!#REF!,B273)))*2</f>
        <v>#REF!</v>
      </c>
      <c r="K273" s="34" t="e">
        <f>(IF(COUNTIF(星期四78节!#REF!,B273)&gt;=2,1,COUNTIF(星期四78节!#REF!,B273))+IF(COUNTIF(星期四78节!#REF!,B273)&gt;=2,1,COUNTIF(星期四78节!#REF!,B273)))*2+(IF(COUNTIF(星期四78节!#REF!,B273)&gt;=2,1,COUNTIF(星期四78节!#REF!,B273))+IF(COUNTIF(星期四78节!#REF!,B273)&gt;=2,1,COUNTIF(星期四78节!#REF!,B273)))*2</f>
        <v>#REF!</v>
      </c>
      <c r="L273" s="34" t="e">
        <f>(IF(COUNTIF(星期四78节!#REF!,B273)&gt;=2,1,COUNTIF(星期四78节!#REF!,B273))+IF(COUNTIF(星期四78节!#REF!,B273)&gt;=2,1,COUNTIF(星期四78节!#REF!,B273))+IF(COUNTIF(星期四78节!#REF!,B273)&gt;=2,1,COUNTIF(星期四78节!#REF!,B273))+IF(COUNTIF(星期四78节!#REF!,B273)&gt;=2,1,COUNTIF(星期四78节!#REF!,B273)))*2</f>
        <v>#REF!</v>
      </c>
      <c r="M273" s="34" t="e">
        <f>(IF(COUNTIF(星期四78节!#REF!,B273)&gt;=2,1,COUNTIF(星期四78节!#REF!,B273))+IF(COUNTIF(星期四78节!#REF!,B273)&gt;=2,1,COUNTIF(星期四78节!#REF!,B273))+IF(COUNTIF(星期四78节!#REF!,B273)&gt;=2,1,COUNTIF(星期四78节!#REF!,B273))+IF(COUNTIF(星期四78节!#REF!,B273)&gt;=2,1,COUNTIF(星期四78节!#REF!,B273)))*2</f>
        <v>#REF!</v>
      </c>
      <c r="N273" s="34" t="e">
        <f t="shared" si="11"/>
        <v>#REF!</v>
      </c>
    </row>
    <row r="274" customFormat="1" ht="20.1" customHeight="1" spans="1:14">
      <c r="A274" s="31">
        <v>322</v>
      </c>
      <c r="B274" s="17" t="s">
        <v>1039</v>
      </c>
      <c r="C274" s="33" t="str">
        <f>VLOOKUP(B274,教师基础数据!$B$2:$G4851,3,FALSE)</f>
        <v>动科系</v>
      </c>
      <c r="D274" s="33" t="str">
        <f>VLOOKUP(B274,教师基础数据!$B$2:$G696,4,FALSE)</f>
        <v>外聘</v>
      </c>
      <c r="E274" s="33" t="str">
        <f>VLOOKUP(B274,教师基础数据!$B$2:$G4729,5,FALSE)</f>
        <v>兽医教研室</v>
      </c>
      <c r="F274" s="31">
        <f t="shared" si="10"/>
        <v>7</v>
      </c>
      <c r="G274" s="34" t="e">
        <f>(IF(COUNTIF(星期四78节!#REF!,B274)&gt;=2,1,COUNTIF(星期四78节!#REF!,B274))+IF(COUNTIF(星期四78节!#REF!,B274)&gt;=2,1,COUNTIF(星期四78节!#REF!,B274))+IF(COUNTIF(星期四78节!#REF!,B274)&gt;=2,1,COUNTIF(星期四78节!#REF!,B274))+IF(COUNTIF(星期四78节!#REF!,B274)&gt;=2,1,COUNTIF(星期四78节!#REF!,B274)))*2</f>
        <v>#REF!</v>
      </c>
      <c r="H274" s="34" t="e">
        <f>(IF(COUNTIF(星期四78节!#REF!,B274)&gt;=2,1,COUNTIF(星期四78节!#REF!,B274))+IF(COUNTIF(星期四78节!#REF!,B274)&gt;=2,1,COUNTIF(星期四78节!#REF!,B274))+IF(COUNTIF(星期四78节!#REF!,B274)&gt;=2,1,COUNTIF(星期四78节!#REF!,B274))+IF(COUNTIF(星期四78节!#REF!,B274)&gt;=2,1,COUNTIF(星期四78节!#REF!,B274)))*2</f>
        <v>#REF!</v>
      </c>
      <c r="I274" s="34" t="e">
        <f>(IF(COUNTIF(星期四78节!#REF!,B274)&gt;=2,1,COUNTIF(星期四78节!#REF!,B274))+IF(COUNTIF(星期四78节!#REF!,B274)&gt;=2,1,COUNTIF(星期四78节!#REF!,B274))+IF(COUNTIF(星期四78节!#REF!,B274)&gt;=2,1,COUNTIF(星期四78节!#REF!,B274))+IF(COUNTIF(星期四78节!#REF!,B274)&gt;=2,1,COUNTIF(星期四78节!#REF!,B274)))*2</f>
        <v>#REF!</v>
      </c>
      <c r="J274" s="34" t="e">
        <f>(IF(COUNTIF(星期四78节!#REF!,B274)&gt;=2,1,COUNTIF(星期四78节!#REF!,B274))+IF(COUNTIF(星期四78节!#REF!,B274)&gt;=2,1,COUNTIF(星期四78节!#REF!,B274))+IF(COUNTIF(星期四78节!#REF!,B274)&gt;=2,1,COUNTIF(星期四78节!#REF!,B274))+IF(COUNTIF(星期四78节!#REF!,B274)&gt;=2,1,COUNTIF(星期四78节!#REF!,B274)))*2</f>
        <v>#REF!</v>
      </c>
      <c r="K274" s="34" t="e">
        <f>(IF(COUNTIF(星期四78节!#REF!,B274)&gt;=2,1,COUNTIF(星期四78节!#REF!,B274))+IF(COUNTIF(星期四78节!#REF!,B274)&gt;=2,1,COUNTIF(星期四78节!#REF!,B274)))*2+(IF(COUNTIF(星期四78节!#REF!,B274)&gt;=2,1,COUNTIF(星期四78节!#REF!,B274))+IF(COUNTIF(星期四78节!#REF!,B274)&gt;=2,1,COUNTIF(星期四78节!#REF!,B274)))*2</f>
        <v>#REF!</v>
      </c>
      <c r="L274" s="34" t="e">
        <f>(IF(COUNTIF(星期四78节!#REF!,B274)&gt;=2,1,COUNTIF(星期四78节!#REF!,B274))+IF(COUNTIF(星期四78节!#REF!,B274)&gt;=2,1,COUNTIF(星期四78节!#REF!,B274))+IF(COUNTIF(星期四78节!#REF!,B274)&gt;=2,1,COUNTIF(星期四78节!#REF!,B274))+IF(COUNTIF(星期四78节!#REF!,B274)&gt;=2,1,COUNTIF(星期四78节!#REF!,B274)))*2</f>
        <v>#REF!</v>
      </c>
      <c r="M274" s="34" t="e">
        <f>(IF(COUNTIF(星期四78节!#REF!,B274)&gt;=2,1,COUNTIF(星期四78节!#REF!,B274))+IF(COUNTIF(星期四78节!#REF!,B274)&gt;=2,1,COUNTIF(星期四78节!#REF!,B274))+IF(COUNTIF(星期四78节!#REF!,B274)&gt;=2,1,COUNTIF(星期四78节!#REF!,B274))+IF(COUNTIF(星期四78节!#REF!,B274)&gt;=2,1,COUNTIF(星期四78节!#REF!,B274)))*2</f>
        <v>#REF!</v>
      </c>
      <c r="N274" s="34" t="e">
        <f t="shared" si="11"/>
        <v>#REF!</v>
      </c>
    </row>
    <row r="275" customFormat="1" ht="20.1" customHeight="1" spans="1:14">
      <c r="A275" s="31">
        <v>323</v>
      </c>
      <c r="B275" s="17" t="s">
        <v>1040</v>
      </c>
      <c r="C275" s="33" t="str">
        <f>VLOOKUP(B275,教师基础数据!$B$2:$G4852,3,FALSE)</f>
        <v>动科系</v>
      </c>
      <c r="D275" s="33" t="str">
        <f>VLOOKUP(B275,教师基础数据!$B$2:$G697,4,FALSE)</f>
        <v>外聘</v>
      </c>
      <c r="E275" s="33" t="str">
        <f>VLOOKUP(B275,教师基础数据!$B$2:$G4730,5,FALSE)</f>
        <v>兽医教研室</v>
      </c>
      <c r="F275" s="31">
        <f t="shared" si="10"/>
        <v>7</v>
      </c>
      <c r="G275" s="34" t="e">
        <f>(IF(COUNTIF(星期四78节!#REF!,B275)&gt;=2,1,COUNTIF(星期四78节!#REF!,B275))+IF(COUNTIF(星期四78节!#REF!,B275)&gt;=2,1,COUNTIF(星期四78节!#REF!,B275))+IF(COUNTIF(星期四78节!#REF!,B275)&gt;=2,1,COUNTIF(星期四78节!#REF!,B275))+IF(COUNTIF(星期四78节!#REF!,B275)&gt;=2,1,COUNTIF(星期四78节!#REF!,B275)))*2</f>
        <v>#REF!</v>
      </c>
      <c r="H275" s="34" t="e">
        <f>(IF(COUNTIF(星期四78节!#REF!,B275)&gt;=2,1,COUNTIF(星期四78节!#REF!,B275))+IF(COUNTIF(星期四78节!#REF!,B275)&gt;=2,1,COUNTIF(星期四78节!#REF!,B275))+IF(COUNTIF(星期四78节!#REF!,B275)&gt;=2,1,COUNTIF(星期四78节!#REF!,B275))+IF(COUNTIF(星期四78节!#REF!,B275)&gt;=2,1,COUNTIF(星期四78节!#REF!,B275)))*2</f>
        <v>#REF!</v>
      </c>
      <c r="I275" s="34" t="e">
        <f>(IF(COUNTIF(星期四78节!#REF!,B275)&gt;=2,1,COUNTIF(星期四78节!#REF!,B275))+IF(COUNTIF(星期四78节!#REF!,B275)&gt;=2,1,COUNTIF(星期四78节!#REF!,B275))+IF(COUNTIF(星期四78节!#REF!,B275)&gt;=2,1,COUNTIF(星期四78节!#REF!,B275))+IF(COUNTIF(星期四78节!#REF!,B275)&gt;=2,1,COUNTIF(星期四78节!#REF!,B275)))*2</f>
        <v>#REF!</v>
      </c>
      <c r="J275" s="34" t="e">
        <f>(IF(COUNTIF(星期四78节!#REF!,B275)&gt;=2,1,COUNTIF(星期四78节!#REF!,B275))+IF(COUNTIF(星期四78节!#REF!,B275)&gt;=2,1,COUNTIF(星期四78节!#REF!,B275))+IF(COUNTIF(星期四78节!#REF!,B275)&gt;=2,1,COUNTIF(星期四78节!#REF!,B275))+IF(COUNTIF(星期四78节!#REF!,B275)&gt;=2,1,COUNTIF(星期四78节!#REF!,B275)))*2</f>
        <v>#REF!</v>
      </c>
      <c r="K275" s="34" t="e">
        <f>(IF(COUNTIF(星期四78节!#REF!,B275)&gt;=2,1,COUNTIF(星期四78节!#REF!,B275))+IF(COUNTIF(星期四78节!#REF!,B275)&gt;=2,1,COUNTIF(星期四78节!#REF!,B275)))*2+(IF(COUNTIF(星期四78节!#REF!,B275)&gt;=2,1,COUNTIF(星期四78节!#REF!,B275))+IF(COUNTIF(星期四78节!#REF!,B275)&gt;=2,1,COUNTIF(星期四78节!#REF!,B275)))*2</f>
        <v>#REF!</v>
      </c>
      <c r="L275" s="34" t="e">
        <f>(IF(COUNTIF(星期四78节!#REF!,B275)&gt;=2,1,COUNTIF(星期四78节!#REF!,B275))+IF(COUNTIF(星期四78节!#REF!,B275)&gt;=2,1,COUNTIF(星期四78节!#REF!,B275))+IF(COUNTIF(星期四78节!#REF!,B275)&gt;=2,1,COUNTIF(星期四78节!#REF!,B275))+IF(COUNTIF(星期四78节!#REF!,B275)&gt;=2,1,COUNTIF(星期四78节!#REF!,B275)))*2</f>
        <v>#REF!</v>
      </c>
      <c r="M275" s="34" t="e">
        <f>(IF(COUNTIF(星期四78节!#REF!,B275)&gt;=2,1,COUNTIF(星期四78节!#REF!,B275))+IF(COUNTIF(星期四78节!#REF!,B275)&gt;=2,1,COUNTIF(星期四78节!#REF!,B275))+IF(COUNTIF(星期四78节!#REF!,B275)&gt;=2,1,COUNTIF(星期四78节!#REF!,B275))+IF(COUNTIF(星期四78节!#REF!,B275)&gt;=2,1,COUNTIF(星期四78节!#REF!,B275)))*2</f>
        <v>#REF!</v>
      </c>
      <c r="N275" s="34" t="e">
        <f t="shared" si="11"/>
        <v>#REF!</v>
      </c>
    </row>
    <row r="276" customFormat="1" ht="20.1" customHeight="1" spans="1:14">
      <c r="A276" s="31">
        <v>324</v>
      </c>
      <c r="B276" s="17" t="s">
        <v>1041</v>
      </c>
      <c r="C276" s="33" t="str">
        <f>VLOOKUP(B276,教师基础数据!$B$2:$G4853,3,FALSE)</f>
        <v>机械系</v>
      </c>
      <c r="D276" s="33" t="str">
        <f>VLOOKUP(B276,教师基础数据!$B$2:$G698,4,FALSE)</f>
        <v>外聘</v>
      </c>
      <c r="E276" s="33" t="str">
        <f>VLOOKUP(B276,教师基础数据!$B$2:$G4731,5,FALSE)</f>
        <v>汽车营销与服务教研室</v>
      </c>
      <c r="F276" s="31">
        <f t="shared" si="10"/>
        <v>7</v>
      </c>
      <c r="G276" s="34" t="e">
        <f>(IF(COUNTIF(星期四78节!#REF!,B276)&gt;=2,1,COUNTIF(星期四78节!#REF!,B276))+IF(COUNTIF(星期四78节!#REF!,B276)&gt;=2,1,COUNTIF(星期四78节!#REF!,B276))+IF(COUNTIF(星期四78节!#REF!,B276)&gt;=2,1,COUNTIF(星期四78节!#REF!,B276))+IF(COUNTIF(星期四78节!#REF!,B276)&gt;=2,1,COUNTIF(星期四78节!#REF!,B276)))*2</f>
        <v>#REF!</v>
      </c>
      <c r="H276" s="34" t="e">
        <f>(IF(COUNTIF(星期四78节!#REF!,B276)&gt;=2,1,COUNTIF(星期四78节!#REF!,B276))+IF(COUNTIF(星期四78节!#REF!,B276)&gt;=2,1,COUNTIF(星期四78节!#REF!,B276))+IF(COUNTIF(星期四78节!#REF!,B276)&gt;=2,1,COUNTIF(星期四78节!#REF!,B276))+IF(COUNTIF(星期四78节!#REF!,B276)&gt;=2,1,COUNTIF(星期四78节!#REF!,B276)))*2</f>
        <v>#REF!</v>
      </c>
      <c r="I276" s="34" t="e">
        <f>(IF(COUNTIF(星期四78节!#REF!,B276)&gt;=2,1,COUNTIF(星期四78节!#REF!,B276))+IF(COUNTIF(星期四78节!#REF!,B276)&gt;=2,1,COUNTIF(星期四78节!#REF!,B276))+IF(COUNTIF(星期四78节!#REF!,B276)&gt;=2,1,COUNTIF(星期四78节!#REF!,B276))+IF(COUNTIF(星期四78节!#REF!,B276)&gt;=2,1,COUNTIF(星期四78节!#REF!,B276)))*2</f>
        <v>#REF!</v>
      </c>
      <c r="J276" s="34" t="e">
        <f>(IF(COUNTIF(星期四78节!#REF!,B276)&gt;=2,1,COUNTIF(星期四78节!#REF!,B276))+IF(COUNTIF(星期四78节!#REF!,B276)&gt;=2,1,COUNTIF(星期四78节!#REF!,B276))+IF(COUNTIF(星期四78节!#REF!,B276)&gt;=2,1,COUNTIF(星期四78节!#REF!,B276))+IF(COUNTIF(星期四78节!#REF!,B276)&gt;=2,1,COUNTIF(星期四78节!#REF!,B276)))*2</f>
        <v>#REF!</v>
      </c>
      <c r="K276" s="34" t="e">
        <f>(IF(COUNTIF(星期四78节!#REF!,B276)&gt;=2,1,COUNTIF(星期四78节!#REF!,B276))+IF(COUNTIF(星期四78节!#REF!,B276)&gt;=2,1,COUNTIF(星期四78节!#REF!,B276)))*2+(IF(COUNTIF(星期四78节!#REF!,B276)&gt;=2,1,COUNTIF(星期四78节!#REF!,B276))+IF(COUNTIF(星期四78节!#REF!,B276)&gt;=2,1,COUNTIF(星期四78节!#REF!,B276)))*2</f>
        <v>#REF!</v>
      </c>
      <c r="L276" s="34" t="e">
        <f>(IF(COUNTIF(星期四78节!#REF!,B276)&gt;=2,1,COUNTIF(星期四78节!#REF!,B276))+IF(COUNTIF(星期四78节!#REF!,B276)&gt;=2,1,COUNTIF(星期四78节!#REF!,B276))+IF(COUNTIF(星期四78节!#REF!,B276)&gt;=2,1,COUNTIF(星期四78节!#REF!,B276))+IF(COUNTIF(星期四78节!#REF!,B276)&gt;=2,1,COUNTIF(星期四78节!#REF!,B276)))*2</f>
        <v>#REF!</v>
      </c>
      <c r="M276" s="34" t="e">
        <f>(IF(COUNTIF(星期四78节!#REF!,B276)&gt;=2,1,COUNTIF(星期四78节!#REF!,B276))+IF(COUNTIF(星期四78节!#REF!,B276)&gt;=2,1,COUNTIF(星期四78节!#REF!,B276))+IF(COUNTIF(星期四78节!#REF!,B276)&gt;=2,1,COUNTIF(星期四78节!#REF!,B276))+IF(COUNTIF(星期四78节!#REF!,B276)&gt;=2,1,COUNTIF(星期四78节!#REF!,B276)))*2</f>
        <v>#REF!</v>
      </c>
      <c r="N276" s="34" t="e">
        <f t="shared" si="11"/>
        <v>#REF!</v>
      </c>
    </row>
    <row r="277" customFormat="1" ht="20.1" customHeight="1" spans="1:14">
      <c r="A277" s="31">
        <v>325</v>
      </c>
      <c r="B277" s="17" t="s">
        <v>1042</v>
      </c>
      <c r="C277" s="33" t="str">
        <f>VLOOKUP(B277,教师基础数据!$B$2:$G4854,3,FALSE)</f>
        <v>信艺系</v>
      </c>
      <c r="D277" s="33" t="str">
        <f>VLOOKUP(B277,教师基础数据!$B$2:$G699,4,FALSE)</f>
        <v>外聘</v>
      </c>
      <c r="E277" s="33" t="str">
        <f>VLOOKUP(B277,教师基础数据!$B$2:$G4732,5,FALSE)</f>
        <v>计应教研室</v>
      </c>
      <c r="F277" s="31">
        <f t="shared" si="10"/>
        <v>7</v>
      </c>
      <c r="G277" s="34" t="e">
        <f>(IF(COUNTIF(星期四78节!#REF!,B277)&gt;=2,1,COUNTIF(星期四78节!#REF!,B277))+IF(COUNTIF(星期四78节!#REF!,B277)&gt;=2,1,COUNTIF(星期四78节!#REF!,B277))+IF(COUNTIF(星期四78节!#REF!,B277)&gt;=2,1,COUNTIF(星期四78节!#REF!,B277))+IF(COUNTIF(星期四78节!#REF!,B277)&gt;=2,1,COUNTIF(星期四78节!#REF!,B277)))*2</f>
        <v>#REF!</v>
      </c>
      <c r="H277" s="34" t="e">
        <f>(IF(COUNTIF(星期四78节!#REF!,B277)&gt;=2,1,COUNTIF(星期四78节!#REF!,B277))+IF(COUNTIF(星期四78节!#REF!,B277)&gt;=2,1,COUNTIF(星期四78节!#REF!,B277))+IF(COUNTIF(星期四78节!#REF!,B277)&gt;=2,1,COUNTIF(星期四78节!#REF!,B277))+IF(COUNTIF(星期四78节!#REF!,B277)&gt;=2,1,COUNTIF(星期四78节!#REF!,B277)))*2</f>
        <v>#REF!</v>
      </c>
      <c r="I277" s="34" t="e">
        <f>(IF(COUNTIF(星期四78节!#REF!,B277)&gt;=2,1,COUNTIF(星期四78节!#REF!,B277))+IF(COUNTIF(星期四78节!#REF!,B277)&gt;=2,1,COUNTIF(星期四78节!#REF!,B277))+IF(COUNTIF(星期四78节!#REF!,B277)&gt;=2,1,COUNTIF(星期四78节!#REF!,B277))+IF(COUNTIF(星期四78节!#REF!,B277)&gt;=2,1,COUNTIF(星期四78节!#REF!,B277)))*2</f>
        <v>#REF!</v>
      </c>
      <c r="J277" s="34" t="e">
        <f>(IF(COUNTIF(星期四78节!#REF!,B277)&gt;=2,1,COUNTIF(星期四78节!#REF!,B277))+IF(COUNTIF(星期四78节!#REF!,B277)&gt;=2,1,COUNTIF(星期四78节!#REF!,B277))+IF(COUNTIF(星期四78节!#REF!,B277)&gt;=2,1,COUNTIF(星期四78节!#REF!,B277))+IF(COUNTIF(星期四78节!#REF!,B277)&gt;=2,1,COUNTIF(星期四78节!#REF!,B277)))*2</f>
        <v>#REF!</v>
      </c>
      <c r="K277" s="34" t="e">
        <f>(IF(COUNTIF(星期四78节!#REF!,B277)&gt;=2,1,COUNTIF(星期四78节!#REF!,B277))+IF(COUNTIF(星期四78节!#REF!,B277)&gt;=2,1,COUNTIF(星期四78节!#REF!,B277)))*2+(IF(COUNTIF(星期四78节!#REF!,B277)&gt;=2,1,COUNTIF(星期四78节!#REF!,B277))+IF(COUNTIF(星期四78节!#REF!,B277)&gt;=2,1,COUNTIF(星期四78节!#REF!,B277)))*2</f>
        <v>#REF!</v>
      </c>
      <c r="L277" s="34" t="e">
        <f>(IF(COUNTIF(星期四78节!#REF!,B277)&gt;=2,1,COUNTIF(星期四78节!#REF!,B277))+IF(COUNTIF(星期四78节!#REF!,B277)&gt;=2,1,COUNTIF(星期四78节!#REF!,B277))+IF(COUNTIF(星期四78节!#REF!,B277)&gt;=2,1,COUNTIF(星期四78节!#REF!,B277))+IF(COUNTIF(星期四78节!#REF!,B277)&gt;=2,1,COUNTIF(星期四78节!#REF!,B277)))*2</f>
        <v>#REF!</v>
      </c>
      <c r="M277" s="34" t="e">
        <f>(IF(COUNTIF(星期四78节!#REF!,B277)&gt;=2,1,COUNTIF(星期四78节!#REF!,B277))+IF(COUNTIF(星期四78节!#REF!,B277)&gt;=2,1,COUNTIF(星期四78节!#REF!,B277))+IF(COUNTIF(星期四78节!#REF!,B277)&gt;=2,1,COUNTIF(星期四78节!#REF!,B277))+IF(COUNTIF(星期四78节!#REF!,B277)&gt;=2,1,COUNTIF(星期四78节!#REF!,B277)))*2</f>
        <v>#REF!</v>
      </c>
      <c r="N277" s="34" t="e">
        <f t="shared" si="11"/>
        <v>#REF!</v>
      </c>
    </row>
    <row r="278" customFormat="1" ht="20.1" customHeight="1" spans="1:14">
      <c r="A278" s="31">
        <v>326</v>
      </c>
      <c r="B278" s="17" t="s">
        <v>1043</v>
      </c>
      <c r="C278" s="33" t="str">
        <f>VLOOKUP(B278,教师基础数据!$B$2:$G4855,3,FALSE)</f>
        <v>机械系</v>
      </c>
      <c r="D278" s="33" t="str">
        <f>VLOOKUP(B278,教师基础数据!$B$2:$G700,4,FALSE)</f>
        <v>外聘</v>
      </c>
      <c r="E278" s="33" t="str">
        <f>VLOOKUP(B278,教师基础数据!$B$2:$G4733,5,FALSE)</f>
        <v>汽车运用与维修教研室</v>
      </c>
      <c r="F278" s="31">
        <f t="shared" si="10"/>
        <v>7</v>
      </c>
      <c r="G278" s="34" t="e">
        <f>(IF(COUNTIF(星期四78节!#REF!,B278)&gt;=2,1,COUNTIF(星期四78节!#REF!,B278))+IF(COUNTIF(星期四78节!#REF!,B278)&gt;=2,1,COUNTIF(星期四78节!#REF!,B278))+IF(COUNTIF(星期四78节!#REF!,B278)&gt;=2,1,COUNTIF(星期四78节!#REF!,B278))+IF(COUNTIF(星期四78节!#REF!,B278)&gt;=2,1,COUNTIF(星期四78节!#REF!,B278)))*2</f>
        <v>#REF!</v>
      </c>
      <c r="H278" s="34" t="e">
        <f>(IF(COUNTIF(星期四78节!#REF!,B278)&gt;=2,1,COUNTIF(星期四78节!#REF!,B278))+IF(COUNTIF(星期四78节!#REF!,B278)&gt;=2,1,COUNTIF(星期四78节!#REF!,B278))+IF(COUNTIF(星期四78节!#REF!,B278)&gt;=2,1,COUNTIF(星期四78节!#REF!,B278))+IF(COUNTIF(星期四78节!#REF!,B278)&gt;=2,1,COUNTIF(星期四78节!#REF!,B278)))*2</f>
        <v>#REF!</v>
      </c>
      <c r="I278" s="34" t="e">
        <f>(IF(COUNTIF(星期四78节!#REF!,B278)&gt;=2,1,COUNTIF(星期四78节!#REF!,B278))+IF(COUNTIF(星期四78节!#REF!,B278)&gt;=2,1,COUNTIF(星期四78节!#REF!,B278))+IF(COUNTIF(星期四78节!#REF!,B278)&gt;=2,1,COUNTIF(星期四78节!#REF!,B278))+IF(COUNTIF(星期四78节!#REF!,B278)&gt;=2,1,COUNTIF(星期四78节!#REF!,B278)))*2</f>
        <v>#REF!</v>
      </c>
      <c r="J278" s="34" t="e">
        <f>(IF(COUNTIF(星期四78节!#REF!,B278)&gt;=2,1,COUNTIF(星期四78节!#REF!,B278))+IF(COUNTIF(星期四78节!#REF!,B278)&gt;=2,1,COUNTIF(星期四78节!#REF!,B278))+IF(COUNTIF(星期四78节!#REF!,B278)&gt;=2,1,COUNTIF(星期四78节!#REF!,B278))+IF(COUNTIF(星期四78节!#REF!,B278)&gt;=2,1,COUNTIF(星期四78节!#REF!,B278)))*2</f>
        <v>#REF!</v>
      </c>
      <c r="K278" s="34" t="e">
        <f>(IF(COUNTIF(星期四78节!#REF!,B278)&gt;=2,1,COUNTIF(星期四78节!#REF!,B278))+IF(COUNTIF(星期四78节!#REF!,B278)&gt;=2,1,COUNTIF(星期四78节!#REF!,B278)))*2+(IF(COUNTIF(星期四78节!#REF!,B278)&gt;=2,1,COUNTIF(星期四78节!#REF!,B278))+IF(COUNTIF(星期四78节!#REF!,B278)&gt;=2,1,COUNTIF(星期四78节!#REF!,B278)))*2</f>
        <v>#REF!</v>
      </c>
      <c r="L278" s="34" t="e">
        <f>(IF(COUNTIF(星期四78节!#REF!,B278)&gt;=2,1,COUNTIF(星期四78节!#REF!,B278))+IF(COUNTIF(星期四78节!#REF!,B278)&gt;=2,1,COUNTIF(星期四78节!#REF!,B278))+IF(COUNTIF(星期四78节!#REF!,B278)&gt;=2,1,COUNTIF(星期四78节!#REF!,B278))+IF(COUNTIF(星期四78节!#REF!,B278)&gt;=2,1,COUNTIF(星期四78节!#REF!,B278)))*2</f>
        <v>#REF!</v>
      </c>
      <c r="M278" s="34" t="e">
        <f>(IF(COUNTIF(星期四78节!#REF!,B278)&gt;=2,1,COUNTIF(星期四78节!#REF!,B278))+IF(COUNTIF(星期四78节!#REF!,B278)&gt;=2,1,COUNTIF(星期四78节!#REF!,B278))+IF(COUNTIF(星期四78节!#REF!,B278)&gt;=2,1,COUNTIF(星期四78节!#REF!,B278))+IF(COUNTIF(星期四78节!#REF!,B278)&gt;=2,1,COUNTIF(星期四78节!#REF!,B278)))*2</f>
        <v>#REF!</v>
      </c>
      <c r="N278" s="34" t="e">
        <f t="shared" si="11"/>
        <v>#REF!</v>
      </c>
    </row>
    <row r="279" customFormat="1" ht="20.1" customHeight="1" spans="1:14">
      <c r="A279" s="31">
        <v>327</v>
      </c>
      <c r="B279" s="17" t="s">
        <v>1044</v>
      </c>
      <c r="C279" s="33" t="str">
        <f>VLOOKUP(B279,教师基础数据!$B$2:$G4856,3,FALSE)</f>
        <v>商贸系</v>
      </c>
      <c r="D279" s="33" t="str">
        <f>VLOOKUP(B279,教师基础数据!$B$2:$G701,4,FALSE)</f>
        <v>专职</v>
      </c>
      <c r="E279" s="33" t="str">
        <f>VLOOKUP(B279,教师基础数据!$B$2:$G4734,5,FALSE)</f>
        <v>旅游管理教研室</v>
      </c>
      <c r="F279" s="31">
        <f t="shared" si="10"/>
        <v>7</v>
      </c>
      <c r="G279" s="34" t="e">
        <f>(IF(COUNTIF(星期四78节!#REF!,B279)&gt;=2,1,COUNTIF(星期四78节!#REF!,B279))+IF(COUNTIF(星期四78节!#REF!,B279)&gt;=2,1,COUNTIF(星期四78节!#REF!,B279))+IF(COUNTIF(星期四78节!#REF!,B279)&gt;=2,1,COUNTIF(星期四78节!#REF!,B279))+IF(COUNTIF(星期四78节!#REF!,B279)&gt;=2,1,COUNTIF(星期四78节!#REF!,B279)))*2</f>
        <v>#REF!</v>
      </c>
      <c r="H279" s="34" t="e">
        <f>(IF(COUNTIF(星期四78节!#REF!,B279)&gt;=2,1,COUNTIF(星期四78节!#REF!,B279))+IF(COUNTIF(星期四78节!#REF!,B279)&gt;=2,1,COUNTIF(星期四78节!#REF!,B279))+IF(COUNTIF(星期四78节!#REF!,B279)&gt;=2,1,COUNTIF(星期四78节!#REF!,B279))+IF(COUNTIF(星期四78节!#REF!,B279)&gt;=2,1,COUNTIF(星期四78节!#REF!,B279)))*2</f>
        <v>#REF!</v>
      </c>
      <c r="I279" s="34" t="e">
        <f>(IF(COUNTIF(星期四78节!#REF!,B279)&gt;=2,1,COUNTIF(星期四78节!#REF!,B279))+IF(COUNTIF(星期四78节!#REF!,B279)&gt;=2,1,COUNTIF(星期四78节!#REF!,B279))+IF(COUNTIF(星期四78节!#REF!,B279)&gt;=2,1,COUNTIF(星期四78节!#REF!,B279))+IF(COUNTIF(星期四78节!#REF!,B279)&gt;=2,1,COUNTIF(星期四78节!#REF!,B279)))*2</f>
        <v>#REF!</v>
      </c>
      <c r="J279" s="34" t="e">
        <f>(IF(COUNTIF(星期四78节!#REF!,B279)&gt;=2,1,COUNTIF(星期四78节!#REF!,B279))+IF(COUNTIF(星期四78节!#REF!,B279)&gt;=2,1,COUNTIF(星期四78节!#REF!,B279))+IF(COUNTIF(星期四78节!#REF!,B279)&gt;=2,1,COUNTIF(星期四78节!#REF!,B279))+IF(COUNTIF(星期四78节!#REF!,B279)&gt;=2,1,COUNTIF(星期四78节!#REF!,B279)))*2</f>
        <v>#REF!</v>
      </c>
      <c r="K279" s="34" t="e">
        <f>(IF(COUNTIF(星期四78节!#REF!,B279)&gt;=2,1,COUNTIF(星期四78节!#REF!,B279))+IF(COUNTIF(星期四78节!#REF!,B279)&gt;=2,1,COUNTIF(星期四78节!#REF!,B279)))*2+(IF(COUNTIF(星期四78节!#REF!,B279)&gt;=2,1,COUNTIF(星期四78节!#REF!,B279))+IF(COUNTIF(星期四78节!#REF!,B279)&gt;=2,1,COUNTIF(星期四78节!#REF!,B279)))*2</f>
        <v>#REF!</v>
      </c>
      <c r="L279" s="34" t="e">
        <f>(IF(COUNTIF(星期四78节!#REF!,B279)&gt;=2,1,COUNTIF(星期四78节!#REF!,B279))+IF(COUNTIF(星期四78节!#REF!,B279)&gt;=2,1,COUNTIF(星期四78节!#REF!,B279))+IF(COUNTIF(星期四78节!#REF!,B279)&gt;=2,1,COUNTIF(星期四78节!#REF!,B279))+IF(COUNTIF(星期四78节!#REF!,B279)&gt;=2,1,COUNTIF(星期四78节!#REF!,B279)))*2</f>
        <v>#REF!</v>
      </c>
      <c r="M279" s="34" t="e">
        <f>(IF(COUNTIF(星期四78节!#REF!,B279)&gt;=2,1,COUNTIF(星期四78节!#REF!,B279))+IF(COUNTIF(星期四78节!#REF!,B279)&gt;=2,1,COUNTIF(星期四78节!#REF!,B279))+IF(COUNTIF(星期四78节!#REF!,B279)&gt;=2,1,COUNTIF(星期四78节!#REF!,B279))+IF(COUNTIF(星期四78节!#REF!,B279)&gt;=2,1,COUNTIF(星期四78节!#REF!,B279)))*2</f>
        <v>#REF!</v>
      </c>
      <c r="N279" s="34" t="e">
        <f t="shared" si="11"/>
        <v>#REF!</v>
      </c>
    </row>
    <row r="280" customFormat="1" ht="20.1" customHeight="1" spans="1:14">
      <c r="A280" s="31">
        <v>328</v>
      </c>
      <c r="B280" s="17" t="s">
        <v>1045</v>
      </c>
      <c r="C280" s="33" t="str">
        <f>VLOOKUP(B280,教师基础数据!$B$2:$G4856,3,FALSE)</f>
        <v>建筑系</v>
      </c>
      <c r="D280" s="33" t="str">
        <f>VLOOKUP(B280,教师基础数据!$B$2:$G701,4,FALSE)</f>
        <v>专职</v>
      </c>
      <c r="E280" s="33" t="str">
        <f>VLOOKUP(B280,教师基础数据!$B$2:$G4734,5,FALSE)</f>
        <v>建筑工程技术教研室</v>
      </c>
      <c r="F280" s="31">
        <f t="shared" si="10"/>
        <v>7</v>
      </c>
      <c r="G280" s="34" t="e">
        <f>(IF(COUNTIF(星期四78节!#REF!,B280)&gt;=2,1,COUNTIF(星期四78节!#REF!,B280))+IF(COUNTIF(星期四78节!#REF!,B280)&gt;=2,1,COUNTIF(星期四78节!#REF!,B280))+IF(COUNTIF(星期四78节!#REF!,B280)&gt;=2,1,COUNTIF(星期四78节!#REF!,B280))+IF(COUNTIF(星期四78节!#REF!,B280)&gt;=2,1,COUNTIF(星期四78节!#REF!,B280)))*2</f>
        <v>#REF!</v>
      </c>
      <c r="H280" s="34" t="e">
        <f>(IF(COUNTIF(星期四78节!#REF!,B280)&gt;=2,1,COUNTIF(星期四78节!#REF!,B280))+IF(COUNTIF(星期四78节!#REF!,B280)&gt;=2,1,COUNTIF(星期四78节!#REF!,B280))+IF(COUNTIF(星期四78节!#REF!,B280)&gt;=2,1,COUNTIF(星期四78节!#REF!,B280))+IF(COUNTIF(星期四78节!#REF!,B280)&gt;=2,1,COUNTIF(星期四78节!#REF!,B280)))*2</f>
        <v>#REF!</v>
      </c>
      <c r="I280" s="34" t="e">
        <f>(IF(COUNTIF(星期四78节!#REF!,B280)&gt;=2,1,COUNTIF(星期四78节!#REF!,B280))+IF(COUNTIF(星期四78节!#REF!,B280)&gt;=2,1,COUNTIF(星期四78节!#REF!,B280))+IF(COUNTIF(星期四78节!#REF!,B280)&gt;=2,1,COUNTIF(星期四78节!#REF!,B280))+IF(COUNTIF(星期四78节!#REF!,B280)&gt;=2,1,COUNTIF(星期四78节!#REF!,B280)))*2</f>
        <v>#REF!</v>
      </c>
      <c r="J280" s="34" t="e">
        <f>(IF(COUNTIF(星期四78节!#REF!,B280)&gt;=2,1,COUNTIF(星期四78节!#REF!,B280))+IF(COUNTIF(星期四78节!#REF!,B280)&gt;=2,1,COUNTIF(星期四78节!#REF!,B280))+IF(COUNTIF(星期四78节!#REF!,B280)&gt;=2,1,COUNTIF(星期四78节!#REF!,B280))+IF(COUNTIF(星期四78节!#REF!,B280)&gt;=2,1,COUNTIF(星期四78节!#REF!,B280)))*2</f>
        <v>#REF!</v>
      </c>
      <c r="K280" s="34" t="e">
        <f>(IF(COUNTIF(星期四78节!#REF!,B280)&gt;=2,1,COUNTIF(星期四78节!#REF!,B280))+IF(COUNTIF(星期四78节!#REF!,B280)&gt;=2,1,COUNTIF(星期四78节!#REF!,B280)))*2+(IF(COUNTIF(星期四78节!#REF!,B280)&gt;=2,1,COUNTIF(星期四78节!#REF!,B280))+IF(COUNTIF(星期四78节!#REF!,B280)&gt;=2,1,COUNTIF(星期四78节!#REF!,B280)))*2</f>
        <v>#REF!</v>
      </c>
      <c r="L280" s="34" t="e">
        <f>(IF(COUNTIF(星期四78节!#REF!,B280)&gt;=2,1,COUNTIF(星期四78节!#REF!,B280))+IF(COUNTIF(星期四78节!#REF!,B280)&gt;=2,1,COUNTIF(星期四78节!#REF!,B280))+IF(COUNTIF(星期四78节!#REF!,B280)&gt;=2,1,COUNTIF(星期四78节!#REF!,B280))+IF(COUNTIF(星期四78节!#REF!,B280)&gt;=2,1,COUNTIF(星期四78节!#REF!,B280)))*2</f>
        <v>#REF!</v>
      </c>
      <c r="M280" s="34" t="e">
        <f>(IF(COUNTIF(星期四78节!#REF!,B280)&gt;=2,1,COUNTIF(星期四78节!#REF!,B280))+IF(COUNTIF(星期四78节!#REF!,B280)&gt;=2,1,COUNTIF(星期四78节!#REF!,B280))+IF(COUNTIF(星期四78节!#REF!,B280)&gt;=2,1,COUNTIF(星期四78节!#REF!,B280))+IF(COUNTIF(星期四78节!#REF!,B280)&gt;=2,1,COUNTIF(星期四78节!#REF!,B280)))*2</f>
        <v>#REF!</v>
      </c>
      <c r="N280" s="34" t="e">
        <f t="shared" si="11"/>
        <v>#REF!</v>
      </c>
    </row>
    <row r="281" customFormat="1" ht="20.1" customHeight="1" spans="1:14">
      <c r="A281" s="31">
        <v>329</v>
      </c>
      <c r="B281" s="17" t="s">
        <v>1046</v>
      </c>
      <c r="C281" s="33" t="str">
        <f>VLOOKUP(B281,教师基础数据!$B$2:$G4818,3,FALSE)</f>
        <v>动科系</v>
      </c>
      <c r="D281" s="33" t="str">
        <f>VLOOKUP(B281,教师基础数据!$B$2:$G740,4,FALSE)</f>
        <v>外聘</v>
      </c>
      <c r="E281" s="33" t="str">
        <f>VLOOKUP(B281,教师基础数据!$B$2:$G4773,5,FALSE)</f>
        <v>兽医教研室</v>
      </c>
      <c r="F281" s="31">
        <f t="shared" si="10"/>
        <v>7</v>
      </c>
      <c r="G281" s="34" t="e">
        <f>(IF(COUNTIF(星期四78节!#REF!,B281)&gt;=2,1,COUNTIF(星期四78节!#REF!,B281))+IF(COUNTIF(星期四78节!#REF!,B281)&gt;=2,1,COUNTIF(星期四78节!#REF!,B281))+IF(COUNTIF(星期四78节!#REF!,B281)&gt;=2,1,COUNTIF(星期四78节!#REF!,B281))+IF(COUNTIF(星期四78节!#REF!,B281)&gt;=2,1,COUNTIF(星期四78节!#REF!,B281)))*2</f>
        <v>#REF!</v>
      </c>
      <c r="H281" s="34" t="e">
        <f>(IF(COUNTIF(星期四78节!#REF!,B281)&gt;=2,1,COUNTIF(星期四78节!#REF!,B281))+IF(COUNTIF(星期四78节!#REF!,B281)&gt;=2,1,COUNTIF(星期四78节!#REF!,B281))+IF(COUNTIF(星期四78节!#REF!,B281)&gt;=2,1,COUNTIF(星期四78节!#REF!,B281))+IF(COUNTIF(星期四78节!#REF!,B281)&gt;=2,1,COUNTIF(星期四78节!#REF!,B281)))*2</f>
        <v>#REF!</v>
      </c>
      <c r="I281" s="34" t="e">
        <f>(IF(COUNTIF(星期四78节!#REF!,B281)&gt;=2,1,COUNTIF(星期四78节!#REF!,B281))+IF(COUNTIF(星期四78节!#REF!,B281)&gt;=2,1,COUNTIF(星期四78节!#REF!,B281))+IF(COUNTIF(星期四78节!#REF!,B281)&gt;=2,1,COUNTIF(星期四78节!#REF!,B281))+IF(COUNTIF(星期四78节!#REF!,B281)&gt;=2,1,COUNTIF(星期四78节!#REF!,B281)))*2</f>
        <v>#REF!</v>
      </c>
      <c r="J281" s="34" t="e">
        <f>(IF(COUNTIF(星期四78节!#REF!,B281)&gt;=2,1,COUNTIF(星期四78节!#REF!,B281))+IF(COUNTIF(星期四78节!#REF!,B281)&gt;=2,1,COUNTIF(星期四78节!#REF!,B281))+IF(COUNTIF(星期四78节!#REF!,B281)&gt;=2,1,COUNTIF(星期四78节!#REF!,B281))+IF(COUNTIF(星期四78节!#REF!,B281)&gt;=2,1,COUNTIF(星期四78节!#REF!,B281)))*2</f>
        <v>#REF!</v>
      </c>
      <c r="K281" s="34" t="e">
        <f>(IF(COUNTIF(星期四78节!#REF!,B281)&gt;=2,1,COUNTIF(星期四78节!#REF!,B281))+IF(COUNTIF(星期四78节!#REF!,B281)&gt;=2,1,COUNTIF(星期四78节!#REF!,B281)))*2+(IF(COUNTIF(星期四78节!#REF!,B281)&gt;=2,1,COUNTIF(星期四78节!#REF!,B281))+IF(COUNTIF(星期四78节!#REF!,B281)&gt;=2,1,COUNTIF(星期四78节!#REF!,B281)))*2</f>
        <v>#REF!</v>
      </c>
      <c r="L281" s="34" t="e">
        <f>(IF(COUNTIF(星期四78节!#REF!,B281)&gt;=2,1,COUNTIF(星期四78节!#REF!,B281))+IF(COUNTIF(星期四78节!#REF!,B281)&gt;=2,1,COUNTIF(星期四78节!#REF!,B281))+IF(COUNTIF(星期四78节!#REF!,B281)&gt;=2,1,COUNTIF(星期四78节!#REF!,B281))+IF(COUNTIF(星期四78节!#REF!,B281)&gt;=2,1,COUNTIF(星期四78节!#REF!,B281)))*2</f>
        <v>#REF!</v>
      </c>
      <c r="M281" s="34" t="e">
        <f>(IF(COUNTIF(星期四78节!#REF!,B281)&gt;=2,1,COUNTIF(星期四78节!#REF!,B281))+IF(COUNTIF(星期四78节!#REF!,B281)&gt;=2,1,COUNTIF(星期四78节!#REF!,B281))+IF(COUNTIF(星期四78节!#REF!,B281)&gt;=2,1,COUNTIF(星期四78节!#REF!,B281))+IF(COUNTIF(星期四78节!#REF!,B281)&gt;=2,1,COUNTIF(星期四78节!#REF!,B281)))*2</f>
        <v>#REF!</v>
      </c>
      <c r="N281" s="34" t="e">
        <f t="shared" si="11"/>
        <v>#REF!</v>
      </c>
    </row>
    <row r="282" s="21" customFormat="1" customHeight="1" spans="2:14">
      <c r="B282" s="42">
        <f>COUNTA(B3:B281)</f>
        <v>279</v>
      </c>
      <c r="F282" s="43" t="s">
        <v>657</v>
      </c>
      <c r="G282" s="44" t="e">
        <f t="shared" ref="G282:N282" si="12">SUM(G3:G260)</f>
        <v>#REF!</v>
      </c>
      <c r="H282" s="44" t="e">
        <f t="shared" si="12"/>
        <v>#REF!</v>
      </c>
      <c r="I282" s="44" t="e">
        <f t="shared" si="12"/>
        <v>#REF!</v>
      </c>
      <c r="J282" s="44" t="e">
        <f t="shared" si="12"/>
        <v>#REF!</v>
      </c>
      <c r="K282" s="44" t="e">
        <f t="shared" si="12"/>
        <v>#REF!</v>
      </c>
      <c r="L282" s="44" t="e">
        <f t="shared" si="12"/>
        <v>#REF!</v>
      </c>
      <c r="M282" s="44" t="e">
        <f t="shared" si="12"/>
        <v>#REF!</v>
      </c>
      <c r="N282" s="44" t="e">
        <f t="shared" si="12"/>
        <v>#REF!</v>
      </c>
    </row>
  </sheetData>
  <mergeCells count="1">
    <mergeCell ref="A1:N1"/>
  </mergeCells>
  <conditionalFormatting sqref="N281">
    <cfRule type="cellIs" dxfId="0" priority="1" stopIfTrue="1" operator="greaterThan">
      <formula>26</formula>
    </cfRule>
  </conditionalFormatting>
  <conditionalFormatting sqref="N1:N3 N5 N7 N9 N11:N12 N14 N25:N26 N23 N17 N19 N21 N28 N30 N32 N34 N36 N38 N40 N42 N44 N46 N51 N49 N53:N54 N72 N70 N68 N66 N64 N62 N60 N58 N56 N80 N78 N76 N82 N84 N86 N88 N90 N99:N100 N97 N95 N93 N102 N104 N107 N109:N110 N113 N115 N117 N119:N120 N162 N160 N158 N156 N154 N152 N150 N148 N146 N144 N142 N140 N138 N136 N134 N132 N130 N128 N126 N124 N122 N166 N178 N176 N174 N172 N170 N168 N183 N181 N186 N188 N190 N192 N194 N196 N198 N200 N202:N203 N206 N208:N209 N221 N219 N217 N215 N213 N211 N233 N231 N229 N227 N225 N223 N236:N237 N240:N241 N243:N244 N246 N249 N251 N254 N257:N258 N260 N272 N276:N280 N268 N270 N274 N262 N264 N266">
    <cfRule type="cellIs" dxfId="0" priority="21" stopIfTrue="1" operator="greaterThan">
      <formula>26</formula>
    </cfRule>
  </conditionalFormatting>
  <conditionalFormatting sqref="N4 N6 N8 N10 N13 N15:N16 N24 N22 N20 N18 N27 N29 N31 N33 N35 N37 N39 N41 N43 N45 N47:N48 N50 N52 N73:N75 N71 N69 N67 N65 N63 N61 N59 N57 N55 N79 N77 N81 N83 N85 N87 N89 N91:N92 N98 N96 N94 N101 N103 N105:N106 N108 N111:N112 N114 N116 N118 N163:N165 N161 N159 N157 N155 N153 N151 N149 N147 N145 N143 N141 N139 N137 N135 N133 N131 N129 N127 N125 N123 N121 N167 N179:N180 N177 N175 N173 N171 N169 N184:N185 N182 N187 N189 N191 N193 N195 N197 N199 N201 N204:N205 N207 N220 N218 N216 N214 N212 N210 N222 N234:N235 N232 N230 N228 N226 N224 N238:N239 N242 N247:N248 N245 N250 N252:N253 N255:N256 N259 N263 N271 N273 N275 N267 N269 N265 N261">
    <cfRule type="cellIs" dxfId="0" priority="2" stopIfTrue="1" operator="greaterThan">
      <formula>26</formula>
    </cfRule>
  </conditionalFormatting>
  <pageMargins left="0.59" right="0.59" top="0.75" bottom="0.75" header="0.31" footer="0.31"/>
  <pageSetup paperSize="9" scale="90" orientation="landscape"/>
  <headerFooter>
    <oddFooter>&amp;C&amp;"宋体,常规"第&amp;"Arial,常规"&amp;P&amp;"宋体,常规"页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53"/>
  <sheetViews>
    <sheetView topLeftCell="A424" workbookViewId="0">
      <selection activeCell="L451" sqref="L451"/>
    </sheetView>
  </sheetViews>
  <sheetFormatPr defaultColWidth="9.14285714285714" defaultRowHeight="12.75" outlineLevelCol="6"/>
  <cols>
    <col min="1" max="1" width="10.8571428571429" style="9" customWidth="1"/>
    <col min="2" max="2" width="9.42857142857143" style="9" customWidth="1"/>
    <col min="3" max="3" width="76.8571428571429" style="9" customWidth="1"/>
    <col min="4" max="4" width="12.4285714285714" style="9" customWidth="1"/>
    <col min="5" max="5" width="10" style="9" customWidth="1"/>
    <col min="6" max="6" width="31.2857142857143" style="9" customWidth="1"/>
    <col min="7" max="16384" width="9.14285714285714" style="9"/>
  </cols>
  <sheetData>
    <row r="1" ht="48.75" customHeight="1" spans="1:7">
      <c r="A1" s="10" t="s">
        <v>1047</v>
      </c>
      <c r="B1" s="10"/>
      <c r="C1" s="10"/>
      <c r="D1" s="10"/>
      <c r="E1" s="10"/>
      <c r="F1" s="10"/>
      <c r="G1" s="11"/>
    </row>
    <row r="2" ht="20.1" customHeight="1" spans="1:7">
      <c r="A2" s="12" t="s">
        <v>1048</v>
      </c>
      <c r="B2" s="12" t="s">
        <v>1049</v>
      </c>
      <c r="C2" s="12" t="s">
        <v>1050</v>
      </c>
      <c r="D2" s="12" t="s">
        <v>759</v>
      </c>
      <c r="E2" s="12" t="s">
        <v>760</v>
      </c>
      <c r="F2" s="12" t="s">
        <v>761</v>
      </c>
      <c r="G2" s="12" t="s">
        <v>570</v>
      </c>
    </row>
    <row r="3" ht="20.1" customHeight="1" spans="1:7">
      <c r="A3" s="13" t="s">
        <v>1051</v>
      </c>
      <c r="B3" s="14" t="s">
        <v>781</v>
      </c>
      <c r="C3" s="15" t="s">
        <v>1052</v>
      </c>
      <c r="D3" s="14" t="s">
        <v>666</v>
      </c>
      <c r="E3" s="14" t="s">
        <v>654</v>
      </c>
      <c r="F3" s="16" t="s">
        <v>723</v>
      </c>
      <c r="G3" s="14"/>
    </row>
    <row r="4" ht="20.1" customHeight="1" spans="1:7">
      <c r="A4" s="13" t="s">
        <v>1053</v>
      </c>
      <c r="B4" s="14" t="s">
        <v>774</v>
      </c>
      <c r="C4" s="15" t="s">
        <v>1052</v>
      </c>
      <c r="D4" s="14" t="s">
        <v>666</v>
      </c>
      <c r="E4" s="14" t="s">
        <v>655</v>
      </c>
      <c r="F4" s="16" t="s">
        <v>723</v>
      </c>
      <c r="G4" s="14"/>
    </row>
    <row r="5" ht="20.1" customHeight="1" spans="1:7">
      <c r="A5" s="13" t="s">
        <v>1054</v>
      </c>
      <c r="B5" s="14" t="s">
        <v>1055</v>
      </c>
      <c r="C5" s="15" t="s">
        <v>1052</v>
      </c>
      <c r="D5" s="14" t="s">
        <v>666</v>
      </c>
      <c r="E5" s="14" t="s">
        <v>655</v>
      </c>
      <c r="F5" s="16" t="s">
        <v>723</v>
      </c>
      <c r="G5" s="14"/>
    </row>
    <row r="6" ht="20.1" customHeight="1" spans="1:7">
      <c r="A6" s="13" t="s">
        <v>1056</v>
      </c>
      <c r="B6" s="14" t="s">
        <v>775</v>
      </c>
      <c r="C6" s="15" t="s">
        <v>1052</v>
      </c>
      <c r="D6" s="14" t="s">
        <v>666</v>
      </c>
      <c r="E6" s="14" t="s">
        <v>655</v>
      </c>
      <c r="F6" s="16" t="s">
        <v>723</v>
      </c>
      <c r="G6" s="14"/>
    </row>
    <row r="7" ht="20.1" customHeight="1" spans="1:7">
      <c r="A7" s="13" t="s">
        <v>1057</v>
      </c>
      <c r="B7" s="14" t="s">
        <v>773</v>
      </c>
      <c r="C7" s="15" t="s">
        <v>1052</v>
      </c>
      <c r="D7" s="14" t="s">
        <v>666</v>
      </c>
      <c r="E7" s="14" t="s">
        <v>655</v>
      </c>
      <c r="F7" s="16" t="s">
        <v>723</v>
      </c>
      <c r="G7" s="14"/>
    </row>
    <row r="8" ht="20.1" customHeight="1" spans="1:7">
      <c r="A8" s="13" t="s">
        <v>1058</v>
      </c>
      <c r="B8" s="14" t="s">
        <v>1059</v>
      </c>
      <c r="C8" s="15" t="s">
        <v>1052</v>
      </c>
      <c r="D8" s="14" t="s">
        <v>666</v>
      </c>
      <c r="E8" s="14" t="s">
        <v>655</v>
      </c>
      <c r="F8" s="16" t="s">
        <v>724</v>
      </c>
      <c r="G8" s="14"/>
    </row>
    <row r="9" ht="20.1" customHeight="1" spans="1:7">
      <c r="A9" s="13" t="s">
        <v>1060</v>
      </c>
      <c r="B9" s="14" t="s">
        <v>1061</v>
      </c>
      <c r="C9" s="15" t="s">
        <v>1052</v>
      </c>
      <c r="D9" s="14" t="s">
        <v>666</v>
      </c>
      <c r="E9" s="14" t="s">
        <v>655</v>
      </c>
      <c r="F9" s="16" t="s">
        <v>724</v>
      </c>
      <c r="G9" s="14"/>
    </row>
    <row r="10" ht="20.1" customHeight="1" spans="1:7">
      <c r="A10" s="13" t="s">
        <v>1062</v>
      </c>
      <c r="B10" s="14" t="s">
        <v>782</v>
      </c>
      <c r="C10" s="15" t="s">
        <v>1052</v>
      </c>
      <c r="D10" s="14" t="s">
        <v>666</v>
      </c>
      <c r="E10" s="14" t="s">
        <v>655</v>
      </c>
      <c r="F10" s="16" t="s">
        <v>724</v>
      </c>
      <c r="G10" s="14"/>
    </row>
    <row r="11" ht="20.1" customHeight="1" spans="1:7">
      <c r="A11" s="13" t="s">
        <v>1063</v>
      </c>
      <c r="B11" s="14" t="s">
        <v>783</v>
      </c>
      <c r="C11" s="15" t="s">
        <v>1052</v>
      </c>
      <c r="D11" s="14" t="s">
        <v>666</v>
      </c>
      <c r="E11" s="14" t="s">
        <v>655</v>
      </c>
      <c r="F11" s="16" t="s">
        <v>724</v>
      </c>
      <c r="G11" s="14"/>
    </row>
    <row r="12" ht="20.1" customHeight="1" spans="1:7">
      <c r="A12" s="13" t="s">
        <v>1064</v>
      </c>
      <c r="B12" s="14" t="s">
        <v>789</v>
      </c>
      <c r="C12" s="15" t="s">
        <v>1052</v>
      </c>
      <c r="D12" s="14" t="s">
        <v>666</v>
      </c>
      <c r="E12" s="14" t="s">
        <v>654</v>
      </c>
      <c r="F12" s="16" t="s">
        <v>724</v>
      </c>
      <c r="G12" s="14"/>
    </row>
    <row r="13" ht="20.1" customHeight="1" spans="1:7">
      <c r="A13" s="13" t="s">
        <v>1065</v>
      </c>
      <c r="B13" s="14" t="s">
        <v>1066</v>
      </c>
      <c r="C13" s="15" t="s">
        <v>1052</v>
      </c>
      <c r="D13" s="14" t="s">
        <v>666</v>
      </c>
      <c r="E13" s="14" t="s">
        <v>656</v>
      </c>
      <c r="F13" s="16" t="s">
        <v>723</v>
      </c>
      <c r="G13" s="14"/>
    </row>
    <row r="14" ht="20.1" customHeight="1" spans="1:7">
      <c r="A14" s="13" t="s">
        <v>1067</v>
      </c>
      <c r="B14" s="14" t="s">
        <v>947</v>
      </c>
      <c r="C14" s="15" t="s">
        <v>1052</v>
      </c>
      <c r="D14" s="14" t="s">
        <v>659</v>
      </c>
      <c r="E14" s="14" t="s">
        <v>656</v>
      </c>
      <c r="F14" s="16" t="s">
        <v>746</v>
      </c>
      <c r="G14" s="14"/>
    </row>
    <row r="15" ht="20.1" customHeight="1" spans="1:7">
      <c r="A15" s="13">
        <v>2018006</v>
      </c>
      <c r="B15" s="17" t="s">
        <v>779</v>
      </c>
      <c r="C15" s="15" t="s">
        <v>1052</v>
      </c>
      <c r="D15" s="14" t="s">
        <v>666</v>
      </c>
      <c r="E15" s="14" t="s">
        <v>654</v>
      </c>
      <c r="F15" s="16" t="s">
        <v>723</v>
      </c>
      <c r="G15" s="14"/>
    </row>
    <row r="16" ht="20.1" customHeight="1" spans="1:7">
      <c r="A16" s="13">
        <v>2018007</v>
      </c>
      <c r="B16" s="17" t="s">
        <v>1068</v>
      </c>
      <c r="C16" s="15" t="s">
        <v>1052</v>
      </c>
      <c r="D16" s="14" t="s">
        <v>666</v>
      </c>
      <c r="E16" s="14" t="s">
        <v>656</v>
      </c>
      <c r="F16" s="16"/>
      <c r="G16" s="14" t="s">
        <v>1069</v>
      </c>
    </row>
    <row r="17" ht="20.1" customHeight="1" spans="1:7">
      <c r="A17" s="13">
        <v>2018008</v>
      </c>
      <c r="B17" s="17" t="s">
        <v>787</v>
      </c>
      <c r="C17" s="15" t="s">
        <v>1052</v>
      </c>
      <c r="D17" s="14" t="s">
        <v>666</v>
      </c>
      <c r="E17" s="14" t="s">
        <v>654</v>
      </c>
      <c r="F17" s="16" t="s">
        <v>724</v>
      </c>
      <c r="G17" s="14"/>
    </row>
    <row r="18" ht="20.1" customHeight="1" spans="1:7">
      <c r="A18" s="13" t="s">
        <v>1070</v>
      </c>
      <c r="B18" s="14" t="s">
        <v>777</v>
      </c>
      <c r="C18" s="15" t="s">
        <v>1052</v>
      </c>
      <c r="D18" s="14" t="s">
        <v>666</v>
      </c>
      <c r="E18" s="14" t="s">
        <v>654</v>
      </c>
      <c r="F18" s="16" t="s">
        <v>723</v>
      </c>
      <c r="G18" s="14"/>
    </row>
    <row r="19" ht="20.1" customHeight="1" spans="1:7">
      <c r="A19" s="13" t="s">
        <v>1071</v>
      </c>
      <c r="B19" s="14" t="s">
        <v>776</v>
      </c>
      <c r="C19" s="15" t="s">
        <v>1052</v>
      </c>
      <c r="D19" s="14" t="s">
        <v>666</v>
      </c>
      <c r="E19" s="14" t="s">
        <v>654</v>
      </c>
      <c r="F19" s="16" t="s">
        <v>723</v>
      </c>
      <c r="G19" s="14"/>
    </row>
    <row r="20" ht="20.1" customHeight="1" spans="1:7">
      <c r="A20" s="13" t="s">
        <v>1072</v>
      </c>
      <c r="B20" s="14" t="s">
        <v>778</v>
      </c>
      <c r="C20" s="15" t="s">
        <v>1052</v>
      </c>
      <c r="D20" s="14" t="s">
        <v>666</v>
      </c>
      <c r="E20" s="14" t="s">
        <v>654</v>
      </c>
      <c r="F20" s="16" t="s">
        <v>723</v>
      </c>
      <c r="G20" s="14"/>
    </row>
    <row r="21" ht="20.1" customHeight="1" spans="1:7">
      <c r="A21" s="13" t="s">
        <v>1073</v>
      </c>
      <c r="B21" s="14" t="s">
        <v>1074</v>
      </c>
      <c r="C21" s="15" t="s">
        <v>1052</v>
      </c>
      <c r="D21" s="14" t="s">
        <v>666</v>
      </c>
      <c r="E21" s="14" t="s">
        <v>654</v>
      </c>
      <c r="F21" s="16" t="s">
        <v>723</v>
      </c>
      <c r="G21" s="14"/>
    </row>
    <row r="22" ht="20.1" customHeight="1" spans="1:7">
      <c r="A22" s="13" t="s">
        <v>1075</v>
      </c>
      <c r="B22" s="14" t="s">
        <v>786</v>
      </c>
      <c r="C22" s="15" t="s">
        <v>1052</v>
      </c>
      <c r="D22" s="14" t="s">
        <v>666</v>
      </c>
      <c r="E22" s="14" t="s">
        <v>654</v>
      </c>
      <c r="F22" s="16" t="s">
        <v>724</v>
      </c>
      <c r="G22" s="14"/>
    </row>
    <row r="23" ht="20.1" customHeight="1" spans="1:7">
      <c r="A23" s="13" t="s">
        <v>1076</v>
      </c>
      <c r="B23" s="14" t="s">
        <v>784</v>
      </c>
      <c r="C23" s="15" t="s">
        <v>1052</v>
      </c>
      <c r="D23" s="14" t="s">
        <v>666</v>
      </c>
      <c r="E23" s="14" t="s">
        <v>654</v>
      </c>
      <c r="F23" s="16" t="s">
        <v>724</v>
      </c>
      <c r="G23" s="14"/>
    </row>
    <row r="24" ht="20.1" customHeight="1" spans="1:7">
      <c r="A24" s="13" t="s">
        <v>1077</v>
      </c>
      <c r="B24" s="14" t="s">
        <v>788</v>
      </c>
      <c r="C24" s="15" t="s">
        <v>1052</v>
      </c>
      <c r="D24" s="14" t="s">
        <v>666</v>
      </c>
      <c r="E24" s="14" t="s">
        <v>654</v>
      </c>
      <c r="F24" s="16" t="s">
        <v>724</v>
      </c>
      <c r="G24" s="14"/>
    </row>
    <row r="25" ht="20.1" customHeight="1" spans="1:7">
      <c r="A25" s="13" t="s">
        <v>1078</v>
      </c>
      <c r="B25" s="14" t="s">
        <v>785</v>
      </c>
      <c r="C25" s="15" t="s">
        <v>1052</v>
      </c>
      <c r="D25" s="14" t="s">
        <v>666</v>
      </c>
      <c r="E25" s="14" t="s">
        <v>654</v>
      </c>
      <c r="F25" s="16" t="s">
        <v>724</v>
      </c>
      <c r="G25" s="14"/>
    </row>
    <row r="26" ht="20.1" customHeight="1" spans="1:7">
      <c r="A26" s="13" t="s">
        <v>1079</v>
      </c>
      <c r="B26" s="14" t="s">
        <v>1080</v>
      </c>
      <c r="C26" s="15" t="s">
        <v>1052</v>
      </c>
      <c r="D26" s="14" t="s">
        <v>666</v>
      </c>
      <c r="E26" s="14" t="s">
        <v>654</v>
      </c>
      <c r="F26" s="16" t="s">
        <v>724</v>
      </c>
      <c r="G26" s="14"/>
    </row>
    <row r="27" ht="20.1" customHeight="1" spans="1:7">
      <c r="A27" s="13" t="s">
        <v>1081</v>
      </c>
      <c r="B27" s="17" t="s">
        <v>780</v>
      </c>
      <c r="C27" s="15" t="s">
        <v>1052</v>
      </c>
      <c r="D27" s="14" t="s">
        <v>666</v>
      </c>
      <c r="E27" s="14" t="s">
        <v>654</v>
      </c>
      <c r="F27" s="16" t="s">
        <v>723</v>
      </c>
      <c r="G27" s="14"/>
    </row>
    <row r="28" ht="20.1" customHeight="1" spans="1:7">
      <c r="A28" s="13" t="s">
        <v>1082</v>
      </c>
      <c r="B28" s="14" t="s">
        <v>791</v>
      </c>
      <c r="C28" s="15" t="s">
        <v>1052</v>
      </c>
      <c r="D28" s="14" t="s">
        <v>661</v>
      </c>
      <c r="E28" s="14" t="s">
        <v>655</v>
      </c>
      <c r="F28" s="16" t="s">
        <v>726</v>
      </c>
      <c r="G28" s="14"/>
    </row>
    <row r="29" ht="20.1" customHeight="1" spans="1:7">
      <c r="A29" s="13" t="s">
        <v>1083</v>
      </c>
      <c r="B29" s="14" t="s">
        <v>790</v>
      </c>
      <c r="C29" s="15" t="s">
        <v>1052</v>
      </c>
      <c r="D29" s="14" t="s">
        <v>661</v>
      </c>
      <c r="E29" s="14" t="s">
        <v>655</v>
      </c>
      <c r="F29" s="16" t="s">
        <v>726</v>
      </c>
      <c r="G29" s="14"/>
    </row>
    <row r="30" ht="20.1" customHeight="1" spans="1:7">
      <c r="A30" s="13" t="s">
        <v>1084</v>
      </c>
      <c r="B30" s="14" t="s">
        <v>798</v>
      </c>
      <c r="C30" s="15" t="s">
        <v>1052</v>
      </c>
      <c r="D30" s="14" t="s">
        <v>661</v>
      </c>
      <c r="E30" s="14" t="s">
        <v>655</v>
      </c>
      <c r="F30" s="16" t="s">
        <v>727</v>
      </c>
      <c r="G30" s="14"/>
    </row>
    <row r="31" ht="20.1" customHeight="1" spans="1:7">
      <c r="A31" s="13" t="s">
        <v>1085</v>
      </c>
      <c r="B31" s="14" t="s">
        <v>799</v>
      </c>
      <c r="C31" s="15" t="s">
        <v>1052</v>
      </c>
      <c r="D31" s="14" t="s">
        <v>661</v>
      </c>
      <c r="E31" s="14" t="s">
        <v>655</v>
      </c>
      <c r="F31" s="16" t="s">
        <v>727</v>
      </c>
      <c r="G31" s="14"/>
    </row>
    <row r="32" ht="20.1" customHeight="1" spans="1:7">
      <c r="A32" s="13" t="s">
        <v>1086</v>
      </c>
      <c r="B32" s="14" t="s">
        <v>797</v>
      </c>
      <c r="C32" s="15" t="s">
        <v>1052</v>
      </c>
      <c r="D32" s="14" t="s">
        <v>661</v>
      </c>
      <c r="E32" s="14" t="s">
        <v>655</v>
      </c>
      <c r="F32" s="16" t="s">
        <v>727</v>
      </c>
      <c r="G32" s="14"/>
    </row>
    <row r="33" ht="20.1" customHeight="1" spans="1:7">
      <c r="A33" s="185" t="s">
        <v>1087</v>
      </c>
      <c r="B33" s="17" t="s">
        <v>1088</v>
      </c>
      <c r="C33" s="15" t="s">
        <v>1052</v>
      </c>
      <c r="D33" s="14" t="s">
        <v>661</v>
      </c>
      <c r="E33" s="14" t="s">
        <v>655</v>
      </c>
      <c r="F33" s="16" t="s">
        <v>726</v>
      </c>
      <c r="G33" s="14"/>
    </row>
    <row r="34" ht="20.1" customHeight="1" spans="1:7">
      <c r="A34" s="13" t="s">
        <v>1089</v>
      </c>
      <c r="B34" s="14" t="s">
        <v>1090</v>
      </c>
      <c r="C34" s="15" t="s">
        <v>1052</v>
      </c>
      <c r="D34" s="14" t="s">
        <v>661</v>
      </c>
      <c r="E34" s="14" t="s">
        <v>656</v>
      </c>
      <c r="F34" s="16" t="s">
        <v>726</v>
      </c>
      <c r="G34" s="14"/>
    </row>
    <row r="35" ht="20.1" customHeight="1" spans="1:7">
      <c r="A35" s="13">
        <v>2018009</v>
      </c>
      <c r="B35" s="17" t="s">
        <v>796</v>
      </c>
      <c r="C35" s="15" t="s">
        <v>1052</v>
      </c>
      <c r="D35" s="14" t="s">
        <v>661</v>
      </c>
      <c r="E35" s="14" t="s">
        <v>655</v>
      </c>
      <c r="F35" s="16" t="s">
        <v>727</v>
      </c>
      <c r="G35" s="14"/>
    </row>
    <row r="36" ht="20.1" customHeight="1" spans="1:7">
      <c r="A36" s="13" t="s">
        <v>1091</v>
      </c>
      <c r="B36" s="14" t="s">
        <v>794</v>
      </c>
      <c r="C36" s="15" t="s">
        <v>1052</v>
      </c>
      <c r="D36" s="14" t="s">
        <v>661</v>
      </c>
      <c r="E36" s="14" t="s">
        <v>654</v>
      </c>
      <c r="F36" s="16" t="s">
        <v>726</v>
      </c>
      <c r="G36" s="14"/>
    </row>
    <row r="37" ht="20.1" customHeight="1" spans="1:7">
      <c r="A37" s="13" t="s">
        <v>1092</v>
      </c>
      <c r="B37" s="14" t="s">
        <v>808</v>
      </c>
      <c r="C37" s="15" t="s">
        <v>1052</v>
      </c>
      <c r="D37" s="14" t="s">
        <v>661</v>
      </c>
      <c r="E37" s="14" t="s">
        <v>654</v>
      </c>
      <c r="F37" s="16" t="s">
        <v>727</v>
      </c>
      <c r="G37" s="14"/>
    </row>
    <row r="38" ht="20.1" customHeight="1" spans="1:7">
      <c r="A38" s="13" t="s">
        <v>1093</v>
      </c>
      <c r="B38" s="14" t="s">
        <v>792</v>
      </c>
      <c r="C38" s="15" t="s">
        <v>1052</v>
      </c>
      <c r="D38" s="14" t="s">
        <v>661</v>
      </c>
      <c r="E38" s="14" t="s">
        <v>654</v>
      </c>
      <c r="F38" s="16" t="s">
        <v>726</v>
      </c>
      <c r="G38" s="14"/>
    </row>
    <row r="39" ht="20.1" customHeight="1" spans="1:7">
      <c r="A39" s="13" t="s">
        <v>1094</v>
      </c>
      <c r="B39" s="14" t="s">
        <v>795</v>
      </c>
      <c r="C39" s="15" t="s">
        <v>1052</v>
      </c>
      <c r="D39" s="14" t="s">
        <v>661</v>
      </c>
      <c r="E39" s="14" t="s">
        <v>654</v>
      </c>
      <c r="F39" s="16" t="s">
        <v>726</v>
      </c>
      <c r="G39" s="14"/>
    </row>
    <row r="40" ht="20.1" customHeight="1" spans="1:7">
      <c r="A40" s="13" t="s">
        <v>1095</v>
      </c>
      <c r="B40" s="14" t="s">
        <v>793</v>
      </c>
      <c r="C40" s="15" t="s">
        <v>1052</v>
      </c>
      <c r="D40" s="14" t="s">
        <v>661</v>
      </c>
      <c r="E40" s="14" t="s">
        <v>654</v>
      </c>
      <c r="F40" s="16" t="s">
        <v>726</v>
      </c>
      <c r="G40" s="14"/>
    </row>
    <row r="41" ht="20.1" customHeight="1" spans="1:7">
      <c r="A41" s="13" t="s">
        <v>1096</v>
      </c>
      <c r="B41" s="14" t="s">
        <v>805</v>
      </c>
      <c r="C41" s="15" t="s">
        <v>1052</v>
      </c>
      <c r="D41" s="14" t="s">
        <v>661</v>
      </c>
      <c r="E41" s="14" t="s">
        <v>654</v>
      </c>
      <c r="F41" s="16" t="s">
        <v>727</v>
      </c>
      <c r="G41" s="14"/>
    </row>
    <row r="42" ht="20.1" customHeight="1" spans="1:7">
      <c r="A42" s="13" t="s">
        <v>1097</v>
      </c>
      <c r="B42" s="14" t="s">
        <v>800</v>
      </c>
      <c r="C42" s="15" t="s">
        <v>1052</v>
      </c>
      <c r="D42" s="14" t="s">
        <v>661</v>
      </c>
      <c r="E42" s="14" t="s">
        <v>654</v>
      </c>
      <c r="F42" s="16" t="s">
        <v>727</v>
      </c>
      <c r="G42" s="14"/>
    </row>
    <row r="43" ht="20.1" customHeight="1" spans="1:7">
      <c r="A43" s="13" t="s">
        <v>1098</v>
      </c>
      <c r="B43" s="14" t="s">
        <v>803</v>
      </c>
      <c r="C43" s="15" t="s">
        <v>1052</v>
      </c>
      <c r="D43" s="14" t="s">
        <v>661</v>
      </c>
      <c r="E43" s="14" t="s">
        <v>654</v>
      </c>
      <c r="F43" s="16" t="s">
        <v>727</v>
      </c>
      <c r="G43" s="14"/>
    </row>
    <row r="44" ht="20.1" customHeight="1" spans="1:7">
      <c r="A44" s="13" t="s">
        <v>1099</v>
      </c>
      <c r="B44" s="14" t="s">
        <v>802</v>
      </c>
      <c r="C44" s="15" t="s">
        <v>1052</v>
      </c>
      <c r="D44" s="14" t="s">
        <v>661</v>
      </c>
      <c r="E44" s="14" t="s">
        <v>655</v>
      </c>
      <c r="F44" s="16" t="s">
        <v>727</v>
      </c>
      <c r="G44" s="14"/>
    </row>
    <row r="45" ht="20.1" customHeight="1" spans="1:7">
      <c r="A45" s="13" t="s">
        <v>1100</v>
      </c>
      <c r="B45" s="14" t="s">
        <v>804</v>
      </c>
      <c r="C45" s="15" t="s">
        <v>1052</v>
      </c>
      <c r="D45" s="14" t="s">
        <v>661</v>
      </c>
      <c r="E45" s="14" t="s">
        <v>654</v>
      </c>
      <c r="F45" s="16" t="s">
        <v>727</v>
      </c>
      <c r="G45" s="14"/>
    </row>
    <row r="46" ht="20.1" customHeight="1" spans="1:7">
      <c r="A46" s="13" t="s">
        <v>1101</v>
      </c>
      <c r="B46" s="14" t="s">
        <v>807</v>
      </c>
      <c r="C46" s="15" t="s">
        <v>1052</v>
      </c>
      <c r="D46" s="14" t="s">
        <v>661</v>
      </c>
      <c r="E46" s="14" t="s">
        <v>654</v>
      </c>
      <c r="F46" s="16" t="s">
        <v>727</v>
      </c>
      <c r="G46" s="14"/>
    </row>
    <row r="47" ht="20.1" customHeight="1" spans="1:7">
      <c r="A47" s="13" t="s">
        <v>1102</v>
      </c>
      <c r="B47" s="14" t="s">
        <v>1103</v>
      </c>
      <c r="C47" s="15" t="s">
        <v>1052</v>
      </c>
      <c r="D47" s="14" t="s">
        <v>661</v>
      </c>
      <c r="E47" s="14" t="s">
        <v>654</v>
      </c>
      <c r="F47" s="16" t="s">
        <v>726</v>
      </c>
      <c r="G47" s="14"/>
    </row>
    <row r="48" ht="20.1" customHeight="1" spans="1:7">
      <c r="A48" s="13" t="s">
        <v>1104</v>
      </c>
      <c r="B48" s="14" t="s">
        <v>806</v>
      </c>
      <c r="C48" s="15" t="s">
        <v>1052</v>
      </c>
      <c r="D48" s="14" t="s">
        <v>661</v>
      </c>
      <c r="E48" s="14" t="s">
        <v>654</v>
      </c>
      <c r="F48" s="16" t="s">
        <v>727</v>
      </c>
      <c r="G48" s="14"/>
    </row>
    <row r="49" ht="20.1" customHeight="1" spans="1:7">
      <c r="A49" s="13">
        <v>2018010</v>
      </c>
      <c r="B49" s="17" t="s">
        <v>801</v>
      </c>
      <c r="C49" s="15" t="s">
        <v>1052</v>
      </c>
      <c r="D49" s="14" t="s">
        <v>661</v>
      </c>
      <c r="E49" s="14" t="s">
        <v>654</v>
      </c>
      <c r="F49" s="16" t="s">
        <v>727</v>
      </c>
      <c r="G49" s="14"/>
    </row>
    <row r="50" ht="20.1" customHeight="1" spans="1:7">
      <c r="A50" s="13" t="s">
        <v>1105</v>
      </c>
      <c r="B50" s="17" t="s">
        <v>1106</v>
      </c>
      <c r="C50" s="15" t="s">
        <v>1052</v>
      </c>
      <c r="D50" s="14" t="s">
        <v>661</v>
      </c>
      <c r="E50" s="14" t="s">
        <v>656</v>
      </c>
      <c r="F50" s="16" t="s">
        <v>727</v>
      </c>
      <c r="G50" s="14"/>
    </row>
    <row r="51" ht="20.1" customHeight="1" spans="1:7">
      <c r="A51" s="13" t="s">
        <v>1107</v>
      </c>
      <c r="B51" s="17" t="s">
        <v>1108</v>
      </c>
      <c r="C51" s="15" t="s">
        <v>1052</v>
      </c>
      <c r="D51" s="14" t="s">
        <v>661</v>
      </c>
      <c r="E51" s="14" t="s">
        <v>656</v>
      </c>
      <c r="F51" s="16" t="s">
        <v>727</v>
      </c>
      <c r="G51" s="14"/>
    </row>
    <row r="52" ht="20.1" customHeight="1" spans="1:7">
      <c r="A52" s="13" t="s">
        <v>1109</v>
      </c>
      <c r="B52" s="17" t="s">
        <v>1110</v>
      </c>
      <c r="C52" s="15" t="s">
        <v>1052</v>
      </c>
      <c r="D52" s="14" t="s">
        <v>661</v>
      </c>
      <c r="E52" s="14" t="s">
        <v>656</v>
      </c>
      <c r="F52" s="16" t="s">
        <v>727</v>
      </c>
      <c r="G52" s="14"/>
    </row>
    <row r="53" ht="20.1" customHeight="1" spans="1:7">
      <c r="A53" s="13" t="s">
        <v>1111</v>
      </c>
      <c r="B53" s="17" t="s">
        <v>1023</v>
      </c>
      <c r="C53" s="15" t="s">
        <v>1052</v>
      </c>
      <c r="D53" s="14" t="s">
        <v>661</v>
      </c>
      <c r="E53" s="14" t="s">
        <v>656</v>
      </c>
      <c r="F53" s="16" t="s">
        <v>727</v>
      </c>
      <c r="G53" s="14"/>
    </row>
    <row r="54" ht="20.1" customHeight="1" spans="1:7">
      <c r="A54" s="13" t="s">
        <v>1112</v>
      </c>
      <c r="B54" s="17" t="s">
        <v>1113</v>
      </c>
      <c r="C54" s="15" t="s">
        <v>1052</v>
      </c>
      <c r="D54" s="14" t="s">
        <v>661</v>
      </c>
      <c r="E54" s="14" t="s">
        <v>656</v>
      </c>
      <c r="F54" s="16" t="s">
        <v>727</v>
      </c>
      <c r="G54" s="14"/>
    </row>
    <row r="55" ht="20.1" customHeight="1" spans="1:7">
      <c r="A55" s="13" t="s">
        <v>1114</v>
      </c>
      <c r="B55" s="17" t="s">
        <v>1115</v>
      </c>
      <c r="C55" s="15" t="s">
        <v>1052</v>
      </c>
      <c r="D55" s="14" t="s">
        <v>661</v>
      </c>
      <c r="E55" s="14" t="s">
        <v>656</v>
      </c>
      <c r="F55" s="16" t="s">
        <v>727</v>
      </c>
      <c r="G55" s="14"/>
    </row>
    <row r="56" ht="20.1" customHeight="1" spans="1:7">
      <c r="A56" s="13" t="s">
        <v>1116</v>
      </c>
      <c r="B56" s="14" t="s">
        <v>815</v>
      </c>
      <c r="C56" s="15" t="s">
        <v>1052</v>
      </c>
      <c r="D56" s="14" t="s">
        <v>658</v>
      </c>
      <c r="E56" s="14" t="s">
        <v>654</v>
      </c>
      <c r="F56" s="16" t="s">
        <v>729</v>
      </c>
      <c r="G56" s="14"/>
    </row>
    <row r="57" ht="20.1" customHeight="1" spans="1:7">
      <c r="A57" s="13">
        <v>2017037</v>
      </c>
      <c r="B57" s="14" t="s">
        <v>1117</v>
      </c>
      <c r="C57" s="15" t="s">
        <v>1052</v>
      </c>
      <c r="D57" s="14" t="s">
        <v>658</v>
      </c>
      <c r="E57" s="14" t="s">
        <v>655</v>
      </c>
      <c r="F57" s="16" t="s">
        <v>729</v>
      </c>
      <c r="G57" s="14"/>
    </row>
    <row r="58" ht="20.1" customHeight="1" spans="1:7">
      <c r="A58" s="13" t="s">
        <v>1118</v>
      </c>
      <c r="B58" s="14" t="s">
        <v>823</v>
      </c>
      <c r="C58" s="15" t="s">
        <v>1052</v>
      </c>
      <c r="D58" s="14" t="s">
        <v>658</v>
      </c>
      <c r="E58" s="14" t="s">
        <v>654</v>
      </c>
      <c r="F58" s="16" t="s">
        <v>730</v>
      </c>
      <c r="G58" s="14"/>
    </row>
    <row r="59" ht="20.1" customHeight="1" spans="1:7">
      <c r="A59" s="13" t="s">
        <v>1119</v>
      </c>
      <c r="B59" s="14" t="s">
        <v>1120</v>
      </c>
      <c r="C59" s="15" t="s">
        <v>1052</v>
      </c>
      <c r="D59" s="14" t="s">
        <v>658</v>
      </c>
      <c r="E59" s="14" t="s">
        <v>655</v>
      </c>
      <c r="F59" s="16" t="s">
        <v>730</v>
      </c>
      <c r="G59" s="14"/>
    </row>
    <row r="60" ht="20.1" customHeight="1" spans="1:7">
      <c r="A60" s="13" t="s">
        <v>1121</v>
      </c>
      <c r="B60" s="14" t="s">
        <v>1122</v>
      </c>
      <c r="C60" s="15" t="s">
        <v>1052</v>
      </c>
      <c r="D60" s="14" t="s">
        <v>658</v>
      </c>
      <c r="E60" s="14" t="s">
        <v>655</v>
      </c>
      <c r="F60" s="16" t="s">
        <v>730</v>
      </c>
      <c r="G60" s="14"/>
    </row>
    <row r="61" ht="20.1" customHeight="1" spans="1:7">
      <c r="A61" s="13" t="s">
        <v>1123</v>
      </c>
      <c r="B61" s="14" t="s">
        <v>831</v>
      </c>
      <c r="C61" s="15" t="s">
        <v>1052</v>
      </c>
      <c r="D61" s="14" t="s">
        <v>658</v>
      </c>
      <c r="E61" s="14" t="s">
        <v>654</v>
      </c>
      <c r="F61" s="16" t="s">
        <v>730</v>
      </c>
      <c r="G61" s="14"/>
    </row>
    <row r="62" ht="20.1" customHeight="1" spans="1:7">
      <c r="A62" s="13" t="s">
        <v>1124</v>
      </c>
      <c r="B62" s="14" t="s">
        <v>1125</v>
      </c>
      <c r="C62" s="15" t="s">
        <v>1052</v>
      </c>
      <c r="D62" s="14" t="s">
        <v>658</v>
      </c>
      <c r="E62" s="14" t="s">
        <v>654</v>
      </c>
      <c r="F62" s="16" t="s">
        <v>730</v>
      </c>
      <c r="G62" s="14"/>
    </row>
    <row r="63" ht="20.1" customHeight="1" spans="1:7">
      <c r="A63" s="13" t="s">
        <v>1126</v>
      </c>
      <c r="B63" s="14" t="s">
        <v>1127</v>
      </c>
      <c r="C63" s="15" t="s">
        <v>1052</v>
      </c>
      <c r="D63" s="14" t="s">
        <v>658</v>
      </c>
      <c r="E63" s="14" t="s">
        <v>654</v>
      </c>
      <c r="F63" s="16" t="s">
        <v>730</v>
      </c>
      <c r="G63" s="14"/>
    </row>
    <row r="64" ht="20.1" customHeight="1" spans="1:7">
      <c r="A64" s="13" t="s">
        <v>1128</v>
      </c>
      <c r="B64" s="14" t="s">
        <v>1129</v>
      </c>
      <c r="C64" s="15" t="s">
        <v>1052</v>
      </c>
      <c r="D64" s="14" t="s">
        <v>658</v>
      </c>
      <c r="E64" s="14" t="s">
        <v>655</v>
      </c>
      <c r="F64" s="16" t="s">
        <v>730</v>
      </c>
      <c r="G64" s="14"/>
    </row>
    <row r="65" ht="20.1" customHeight="1" spans="1:7">
      <c r="A65" s="13" t="s">
        <v>1130</v>
      </c>
      <c r="B65" s="14" t="s">
        <v>820</v>
      </c>
      <c r="C65" s="15" t="s">
        <v>1052</v>
      </c>
      <c r="D65" s="14" t="s">
        <v>658</v>
      </c>
      <c r="E65" s="14" t="s">
        <v>655</v>
      </c>
      <c r="F65" s="16" t="s">
        <v>730</v>
      </c>
      <c r="G65" s="14"/>
    </row>
    <row r="66" ht="20.1" customHeight="1" spans="1:7">
      <c r="A66" s="13">
        <v>2016021</v>
      </c>
      <c r="B66" s="17" t="s">
        <v>1131</v>
      </c>
      <c r="C66" s="15" t="s">
        <v>1052</v>
      </c>
      <c r="D66" s="14" t="s">
        <v>659</v>
      </c>
      <c r="E66" s="14" t="s">
        <v>655</v>
      </c>
      <c r="F66" s="16" t="s">
        <v>747</v>
      </c>
      <c r="G66" s="14"/>
    </row>
    <row r="67" ht="20.1" customHeight="1" spans="1:7">
      <c r="A67" s="185" t="s">
        <v>1132</v>
      </c>
      <c r="B67" s="17" t="s">
        <v>1133</v>
      </c>
      <c r="C67" s="15" t="s">
        <v>1052</v>
      </c>
      <c r="D67" s="14" t="s">
        <v>658</v>
      </c>
      <c r="E67" s="14" t="s">
        <v>655</v>
      </c>
      <c r="F67" s="16" t="s">
        <v>729</v>
      </c>
      <c r="G67" s="14"/>
    </row>
    <row r="68" ht="20.1" customHeight="1" spans="1:7">
      <c r="A68" s="13" t="s">
        <v>1134</v>
      </c>
      <c r="B68" s="14" t="s">
        <v>1135</v>
      </c>
      <c r="C68" s="15" t="s">
        <v>1052</v>
      </c>
      <c r="D68" s="14" t="s">
        <v>658</v>
      </c>
      <c r="E68" s="14" t="s">
        <v>655</v>
      </c>
      <c r="F68" s="16" t="s">
        <v>729</v>
      </c>
      <c r="G68" s="14"/>
    </row>
    <row r="69" ht="20.1" customHeight="1" spans="1:7">
      <c r="A69" s="13">
        <v>2018011</v>
      </c>
      <c r="B69" s="17" t="s">
        <v>829</v>
      </c>
      <c r="C69" s="15" t="s">
        <v>1052</v>
      </c>
      <c r="D69" s="14" t="s">
        <v>658</v>
      </c>
      <c r="E69" s="14" t="s">
        <v>655</v>
      </c>
      <c r="F69" s="16" t="s">
        <v>730</v>
      </c>
      <c r="G69" s="14"/>
    </row>
    <row r="70" ht="20.1" customHeight="1" spans="1:7">
      <c r="A70" s="13" t="s">
        <v>1136</v>
      </c>
      <c r="B70" s="17" t="s">
        <v>809</v>
      </c>
      <c r="C70" s="15" t="s">
        <v>1052</v>
      </c>
      <c r="D70" s="14" t="s">
        <v>658</v>
      </c>
      <c r="E70" s="14" t="s">
        <v>655</v>
      </c>
      <c r="F70" s="16" t="s">
        <v>729</v>
      </c>
      <c r="G70" s="14"/>
    </row>
    <row r="71" ht="20.1" customHeight="1" spans="1:7">
      <c r="A71" s="13" t="s">
        <v>1137</v>
      </c>
      <c r="B71" s="17" t="s">
        <v>1022</v>
      </c>
      <c r="C71" s="15" t="s">
        <v>1052</v>
      </c>
      <c r="D71" s="14" t="s">
        <v>658</v>
      </c>
      <c r="E71" s="14" t="s">
        <v>655</v>
      </c>
      <c r="F71" s="16" t="s">
        <v>729</v>
      </c>
      <c r="G71" s="14"/>
    </row>
    <row r="72" ht="20.1" customHeight="1" spans="1:7">
      <c r="A72" s="185" t="s">
        <v>1138</v>
      </c>
      <c r="B72" s="17" t="s">
        <v>826</v>
      </c>
      <c r="C72" s="15" t="s">
        <v>1052</v>
      </c>
      <c r="D72" s="14" t="s">
        <v>658</v>
      </c>
      <c r="E72" s="14" t="s">
        <v>654</v>
      </c>
      <c r="F72" s="16" t="s">
        <v>730</v>
      </c>
      <c r="G72" s="18"/>
    </row>
    <row r="73" ht="20.1" customHeight="1" spans="1:7">
      <c r="A73" s="13">
        <v>2018012</v>
      </c>
      <c r="B73" s="17" t="s">
        <v>1139</v>
      </c>
      <c r="C73" s="15" t="s">
        <v>1052</v>
      </c>
      <c r="D73" s="14" t="s">
        <v>658</v>
      </c>
      <c r="E73" s="14" t="s">
        <v>656</v>
      </c>
      <c r="F73" s="16" t="s">
        <v>730</v>
      </c>
      <c r="G73" s="14" t="s">
        <v>1069</v>
      </c>
    </row>
    <row r="74" ht="20.1" customHeight="1" spans="1:7">
      <c r="A74" s="13" t="s">
        <v>1140</v>
      </c>
      <c r="B74" s="14" t="s">
        <v>810</v>
      </c>
      <c r="C74" s="15" t="s">
        <v>1052</v>
      </c>
      <c r="D74" s="14" t="s">
        <v>658</v>
      </c>
      <c r="E74" s="14" t="s">
        <v>654</v>
      </c>
      <c r="F74" s="16" t="s">
        <v>729</v>
      </c>
      <c r="G74" s="18"/>
    </row>
    <row r="75" ht="20.1" customHeight="1" spans="1:7">
      <c r="A75" s="13" t="s">
        <v>1141</v>
      </c>
      <c r="B75" s="14" t="s">
        <v>1142</v>
      </c>
      <c r="C75" s="15" t="s">
        <v>1052</v>
      </c>
      <c r="D75" s="14" t="s">
        <v>658</v>
      </c>
      <c r="E75" s="14" t="s">
        <v>654</v>
      </c>
      <c r="F75" s="16" t="s">
        <v>729</v>
      </c>
      <c r="G75" s="14"/>
    </row>
    <row r="76" ht="20.1" customHeight="1" spans="1:7">
      <c r="A76" s="13" t="s">
        <v>1143</v>
      </c>
      <c r="B76" s="14" t="s">
        <v>818</v>
      </c>
      <c r="C76" s="15" t="s">
        <v>1052</v>
      </c>
      <c r="D76" s="14" t="s">
        <v>658</v>
      </c>
      <c r="E76" s="14" t="s">
        <v>654</v>
      </c>
      <c r="F76" s="16" t="s">
        <v>729</v>
      </c>
      <c r="G76" s="14"/>
    </row>
    <row r="77" ht="20.1" customHeight="1" spans="1:7">
      <c r="A77" s="13" t="s">
        <v>1144</v>
      </c>
      <c r="B77" s="14" t="s">
        <v>819</v>
      </c>
      <c r="C77" s="15" t="s">
        <v>1052</v>
      </c>
      <c r="D77" s="14" t="s">
        <v>658</v>
      </c>
      <c r="E77" s="14" t="s">
        <v>654</v>
      </c>
      <c r="F77" s="16" t="s">
        <v>729</v>
      </c>
      <c r="G77" s="14"/>
    </row>
    <row r="78" ht="20.1" customHeight="1" spans="1:7">
      <c r="A78" s="13" t="s">
        <v>1145</v>
      </c>
      <c r="B78" s="14" t="s">
        <v>814</v>
      </c>
      <c r="C78" s="15" t="s">
        <v>1052</v>
      </c>
      <c r="D78" s="14" t="s">
        <v>658</v>
      </c>
      <c r="E78" s="14" t="s">
        <v>654</v>
      </c>
      <c r="F78" s="16" t="s">
        <v>729</v>
      </c>
      <c r="G78" s="14"/>
    </row>
    <row r="79" ht="20.1" customHeight="1" spans="1:7">
      <c r="A79" s="13" t="s">
        <v>1146</v>
      </c>
      <c r="B79" s="14" t="s">
        <v>816</v>
      </c>
      <c r="C79" s="15" t="s">
        <v>1052</v>
      </c>
      <c r="D79" s="14" t="s">
        <v>658</v>
      </c>
      <c r="E79" s="14" t="s">
        <v>654</v>
      </c>
      <c r="F79" s="16" t="s">
        <v>729</v>
      </c>
      <c r="G79" s="14"/>
    </row>
    <row r="80" ht="20.1" customHeight="1" spans="1:7">
      <c r="A80" s="13" t="s">
        <v>1147</v>
      </c>
      <c r="B80" s="14" t="s">
        <v>1148</v>
      </c>
      <c r="C80" s="15" t="s">
        <v>1052</v>
      </c>
      <c r="D80" s="14" t="s">
        <v>658</v>
      </c>
      <c r="E80" s="14" t="s">
        <v>654</v>
      </c>
      <c r="F80" s="16" t="s">
        <v>729</v>
      </c>
      <c r="G80" s="14"/>
    </row>
    <row r="81" ht="20.1" customHeight="1" spans="1:7">
      <c r="A81" s="13" t="s">
        <v>1149</v>
      </c>
      <c r="B81" s="14" t="s">
        <v>813</v>
      </c>
      <c r="C81" s="15" t="s">
        <v>1052</v>
      </c>
      <c r="D81" s="14" t="s">
        <v>658</v>
      </c>
      <c r="E81" s="14" t="s">
        <v>654</v>
      </c>
      <c r="F81" s="16" t="s">
        <v>729</v>
      </c>
      <c r="G81" s="14"/>
    </row>
    <row r="82" ht="20.1" customHeight="1" spans="1:7">
      <c r="A82" s="13" t="s">
        <v>1150</v>
      </c>
      <c r="B82" s="14" t="s">
        <v>811</v>
      </c>
      <c r="C82" s="15" t="s">
        <v>1052</v>
      </c>
      <c r="D82" s="14" t="s">
        <v>658</v>
      </c>
      <c r="E82" s="14" t="s">
        <v>654</v>
      </c>
      <c r="F82" s="16" t="s">
        <v>729</v>
      </c>
      <c r="G82" s="14"/>
    </row>
    <row r="83" ht="20.1" customHeight="1" spans="1:7">
      <c r="A83" s="13" t="s">
        <v>1151</v>
      </c>
      <c r="B83" s="14" t="s">
        <v>812</v>
      </c>
      <c r="C83" s="15" t="s">
        <v>1052</v>
      </c>
      <c r="D83" s="14" t="s">
        <v>658</v>
      </c>
      <c r="E83" s="14" t="s">
        <v>654</v>
      </c>
      <c r="F83" s="16" t="s">
        <v>729</v>
      </c>
      <c r="G83" s="14"/>
    </row>
    <row r="84" ht="20.1" customHeight="1" spans="1:7">
      <c r="A84" s="13" t="s">
        <v>1152</v>
      </c>
      <c r="B84" s="14" t="s">
        <v>1153</v>
      </c>
      <c r="C84" s="15" t="s">
        <v>1052</v>
      </c>
      <c r="D84" s="14" t="s">
        <v>658</v>
      </c>
      <c r="E84" s="14" t="s">
        <v>654</v>
      </c>
      <c r="F84" s="16" t="s">
        <v>729</v>
      </c>
      <c r="G84" s="14"/>
    </row>
    <row r="85" ht="20.1" customHeight="1" spans="1:7">
      <c r="A85" s="13" t="s">
        <v>1154</v>
      </c>
      <c r="B85" s="14" t="s">
        <v>817</v>
      </c>
      <c r="C85" s="15" t="s">
        <v>1052</v>
      </c>
      <c r="D85" s="14" t="s">
        <v>658</v>
      </c>
      <c r="E85" s="14" t="s">
        <v>654</v>
      </c>
      <c r="F85" s="16" t="s">
        <v>729</v>
      </c>
      <c r="G85" s="14"/>
    </row>
    <row r="86" ht="20.1" customHeight="1" spans="1:7">
      <c r="A86" s="13" t="s">
        <v>1155</v>
      </c>
      <c r="B86" s="14" t="s">
        <v>824</v>
      </c>
      <c r="C86" s="15" t="s">
        <v>1052</v>
      </c>
      <c r="D86" s="14" t="s">
        <v>658</v>
      </c>
      <c r="E86" s="14" t="s">
        <v>654</v>
      </c>
      <c r="F86" s="16" t="s">
        <v>730</v>
      </c>
      <c r="G86" s="14"/>
    </row>
    <row r="87" ht="20.1" customHeight="1" spans="1:7">
      <c r="A87" s="13" t="s">
        <v>1156</v>
      </c>
      <c r="B87" s="14" t="s">
        <v>830</v>
      </c>
      <c r="C87" s="15" t="s">
        <v>1052</v>
      </c>
      <c r="D87" s="14" t="s">
        <v>658</v>
      </c>
      <c r="E87" s="14" t="s">
        <v>654</v>
      </c>
      <c r="F87" s="16" t="s">
        <v>730</v>
      </c>
      <c r="G87" s="14"/>
    </row>
    <row r="88" ht="20.1" customHeight="1" spans="1:7">
      <c r="A88" s="13" t="s">
        <v>1157</v>
      </c>
      <c r="B88" s="14" t="s">
        <v>822</v>
      </c>
      <c r="C88" s="15" t="s">
        <v>1052</v>
      </c>
      <c r="D88" s="14" t="s">
        <v>658</v>
      </c>
      <c r="E88" s="14" t="s">
        <v>654</v>
      </c>
      <c r="F88" s="16" t="s">
        <v>730</v>
      </c>
      <c r="G88" s="14"/>
    </row>
    <row r="89" ht="20.1" customHeight="1" spans="1:7">
      <c r="A89" s="13" t="s">
        <v>1158</v>
      </c>
      <c r="B89" s="14" t="s">
        <v>828</v>
      </c>
      <c r="C89" s="15" t="s">
        <v>1052</v>
      </c>
      <c r="D89" s="14" t="s">
        <v>658</v>
      </c>
      <c r="E89" s="14" t="s">
        <v>654</v>
      </c>
      <c r="F89" s="16" t="s">
        <v>730</v>
      </c>
      <c r="G89" s="14"/>
    </row>
    <row r="90" ht="20.1" customHeight="1" spans="1:7">
      <c r="A90" s="13" t="s">
        <v>1159</v>
      </c>
      <c r="B90" s="14" t="s">
        <v>821</v>
      </c>
      <c r="C90" s="15" t="s">
        <v>1052</v>
      </c>
      <c r="D90" s="14" t="s">
        <v>658</v>
      </c>
      <c r="E90" s="14" t="s">
        <v>654</v>
      </c>
      <c r="F90" s="16" t="s">
        <v>730</v>
      </c>
      <c r="G90" s="14"/>
    </row>
    <row r="91" ht="20.1" customHeight="1" spans="1:7">
      <c r="A91" s="13" t="s">
        <v>1160</v>
      </c>
      <c r="B91" s="14" t="s">
        <v>827</v>
      </c>
      <c r="C91" s="15" t="s">
        <v>1052</v>
      </c>
      <c r="D91" s="14" t="s">
        <v>658</v>
      </c>
      <c r="E91" s="14" t="s">
        <v>654</v>
      </c>
      <c r="F91" s="16" t="s">
        <v>730</v>
      </c>
      <c r="G91" s="14"/>
    </row>
    <row r="92" ht="20.1" customHeight="1" spans="1:7">
      <c r="A92" s="13" t="s">
        <v>1161</v>
      </c>
      <c r="B92" s="14" t="s">
        <v>1162</v>
      </c>
      <c r="C92" s="15" t="s">
        <v>1052</v>
      </c>
      <c r="D92" s="14" t="s">
        <v>665</v>
      </c>
      <c r="E92" s="14" t="s">
        <v>655</v>
      </c>
      <c r="F92" s="16" t="s">
        <v>732</v>
      </c>
      <c r="G92" s="14"/>
    </row>
    <row r="93" ht="20.1" customHeight="1" spans="1:7">
      <c r="A93" s="13" t="s">
        <v>1163</v>
      </c>
      <c r="B93" s="14" t="s">
        <v>1164</v>
      </c>
      <c r="C93" s="15" t="s">
        <v>1052</v>
      </c>
      <c r="D93" s="14" t="s">
        <v>665</v>
      </c>
      <c r="E93" s="14" t="s">
        <v>655</v>
      </c>
      <c r="F93" s="16" t="s">
        <v>732</v>
      </c>
      <c r="G93" s="14"/>
    </row>
    <row r="94" ht="20.1" customHeight="1" spans="1:7">
      <c r="A94" s="13" t="s">
        <v>1165</v>
      </c>
      <c r="B94" s="14" t="s">
        <v>1166</v>
      </c>
      <c r="C94" s="15" t="s">
        <v>1052</v>
      </c>
      <c r="D94" s="14" t="s">
        <v>665</v>
      </c>
      <c r="E94" s="14" t="s">
        <v>655</v>
      </c>
      <c r="F94" s="16" t="s">
        <v>732</v>
      </c>
      <c r="G94" s="14"/>
    </row>
    <row r="95" ht="20.1" customHeight="1" spans="1:7">
      <c r="A95" s="13" t="s">
        <v>1167</v>
      </c>
      <c r="B95" s="14" t="s">
        <v>833</v>
      </c>
      <c r="C95" s="15" t="s">
        <v>1052</v>
      </c>
      <c r="D95" s="14" t="s">
        <v>665</v>
      </c>
      <c r="E95" s="14" t="s">
        <v>655</v>
      </c>
      <c r="F95" s="16" t="s">
        <v>732</v>
      </c>
      <c r="G95" s="14"/>
    </row>
    <row r="96" ht="20.1" customHeight="1" spans="1:7">
      <c r="A96" s="13" t="s">
        <v>1168</v>
      </c>
      <c r="B96" s="14" t="s">
        <v>845</v>
      </c>
      <c r="C96" s="15" t="s">
        <v>1052</v>
      </c>
      <c r="D96" s="14" t="s">
        <v>665</v>
      </c>
      <c r="E96" s="14" t="s">
        <v>654</v>
      </c>
      <c r="F96" s="16" t="s">
        <v>733</v>
      </c>
      <c r="G96" s="14"/>
    </row>
    <row r="97" ht="20.1" customHeight="1" spans="1:7">
      <c r="A97" s="13" t="s">
        <v>1169</v>
      </c>
      <c r="B97" s="14" t="s">
        <v>1170</v>
      </c>
      <c r="C97" s="15" t="s">
        <v>1052</v>
      </c>
      <c r="D97" s="14" t="s">
        <v>665</v>
      </c>
      <c r="E97" s="14" t="s">
        <v>655</v>
      </c>
      <c r="F97" s="16" t="s">
        <v>733</v>
      </c>
      <c r="G97" s="14"/>
    </row>
    <row r="98" ht="20.1" customHeight="1" spans="1:7">
      <c r="A98" s="13" t="s">
        <v>1171</v>
      </c>
      <c r="B98" s="14" t="s">
        <v>843</v>
      </c>
      <c r="C98" s="15" t="s">
        <v>1052</v>
      </c>
      <c r="D98" s="14" t="s">
        <v>665</v>
      </c>
      <c r="E98" s="14" t="s">
        <v>655</v>
      </c>
      <c r="F98" s="16" t="s">
        <v>733</v>
      </c>
      <c r="G98" s="14"/>
    </row>
    <row r="99" ht="20.1" customHeight="1" spans="1:7">
      <c r="A99" s="13" t="s">
        <v>1172</v>
      </c>
      <c r="B99" s="14" t="s">
        <v>1173</v>
      </c>
      <c r="C99" s="15" t="s">
        <v>1052</v>
      </c>
      <c r="D99" s="14" t="s">
        <v>665</v>
      </c>
      <c r="E99" s="14" t="s">
        <v>655</v>
      </c>
      <c r="F99" s="16" t="s">
        <v>734</v>
      </c>
      <c r="G99" s="14"/>
    </row>
    <row r="100" ht="20.1" customHeight="1" spans="1:7">
      <c r="A100" s="13" t="s">
        <v>1174</v>
      </c>
      <c r="B100" s="14" t="s">
        <v>1175</v>
      </c>
      <c r="C100" s="15" t="s">
        <v>1052</v>
      </c>
      <c r="D100" s="14" t="s">
        <v>665</v>
      </c>
      <c r="E100" s="14" t="s">
        <v>655</v>
      </c>
      <c r="F100" s="16" t="s">
        <v>734</v>
      </c>
      <c r="G100" s="14"/>
    </row>
    <row r="101" ht="20.1" customHeight="1" spans="1:7">
      <c r="A101" s="185" t="s">
        <v>1176</v>
      </c>
      <c r="B101" s="17" t="s">
        <v>832</v>
      </c>
      <c r="C101" s="15" t="s">
        <v>1052</v>
      </c>
      <c r="D101" s="14" t="s">
        <v>665</v>
      </c>
      <c r="E101" s="14" t="s">
        <v>655</v>
      </c>
      <c r="F101" s="16" t="s">
        <v>732</v>
      </c>
      <c r="G101" s="14"/>
    </row>
    <row r="102" ht="20.1" customHeight="1" spans="1:7">
      <c r="A102" s="13">
        <v>2018017</v>
      </c>
      <c r="B102" s="17" t="s">
        <v>848</v>
      </c>
      <c r="C102" s="15" t="s">
        <v>1052</v>
      </c>
      <c r="D102" s="14" t="s">
        <v>665</v>
      </c>
      <c r="E102" s="14" t="s">
        <v>654</v>
      </c>
      <c r="F102" s="16" t="s">
        <v>733</v>
      </c>
      <c r="G102" s="14"/>
    </row>
    <row r="103" ht="20.1" customHeight="1" spans="1:7">
      <c r="A103" s="13" t="s">
        <v>1177</v>
      </c>
      <c r="B103" s="14" t="s">
        <v>834</v>
      </c>
      <c r="C103" s="15" t="s">
        <v>1052</v>
      </c>
      <c r="D103" s="14" t="s">
        <v>665</v>
      </c>
      <c r="E103" s="14" t="s">
        <v>656</v>
      </c>
      <c r="F103" s="16" t="s">
        <v>732</v>
      </c>
      <c r="G103" s="14"/>
    </row>
    <row r="104" ht="20.1" customHeight="1" spans="1:7">
      <c r="A104" s="13" t="s">
        <v>1178</v>
      </c>
      <c r="B104" s="14" t="s">
        <v>1041</v>
      </c>
      <c r="C104" s="15" t="s">
        <v>1052</v>
      </c>
      <c r="D104" s="14" t="s">
        <v>665</v>
      </c>
      <c r="E104" s="14" t="s">
        <v>656</v>
      </c>
      <c r="F104" s="16" t="s">
        <v>733</v>
      </c>
      <c r="G104" s="14"/>
    </row>
    <row r="105" ht="20.1" customHeight="1" spans="1:7">
      <c r="A105" s="13" t="s">
        <v>1179</v>
      </c>
      <c r="B105" s="14" t="s">
        <v>1180</v>
      </c>
      <c r="C105" s="15" t="s">
        <v>1052</v>
      </c>
      <c r="D105" s="14" t="s">
        <v>665</v>
      </c>
      <c r="E105" s="14" t="s">
        <v>656</v>
      </c>
      <c r="F105" s="16" t="s">
        <v>733</v>
      </c>
      <c r="G105" s="14"/>
    </row>
    <row r="106" ht="20.1" customHeight="1" spans="1:7">
      <c r="A106" s="13" t="s">
        <v>1181</v>
      </c>
      <c r="B106" s="14" t="s">
        <v>1182</v>
      </c>
      <c r="C106" s="15" t="s">
        <v>1052</v>
      </c>
      <c r="D106" s="14" t="s">
        <v>665</v>
      </c>
      <c r="E106" s="14" t="s">
        <v>656</v>
      </c>
      <c r="F106" s="16" t="s">
        <v>734</v>
      </c>
      <c r="G106" s="14"/>
    </row>
    <row r="107" ht="20.1" customHeight="1" spans="1:7">
      <c r="A107" s="13" t="s">
        <v>1183</v>
      </c>
      <c r="B107" s="14" t="s">
        <v>1184</v>
      </c>
      <c r="C107" s="15" t="s">
        <v>1052</v>
      </c>
      <c r="D107" s="14" t="s">
        <v>665</v>
      </c>
      <c r="E107" s="14" t="s">
        <v>656</v>
      </c>
      <c r="F107" s="16" t="s">
        <v>734</v>
      </c>
      <c r="G107" s="14"/>
    </row>
    <row r="108" ht="20.1" customHeight="1" spans="1:7">
      <c r="A108" s="13" t="s">
        <v>1185</v>
      </c>
      <c r="B108" s="14" t="s">
        <v>1186</v>
      </c>
      <c r="C108" s="15" t="s">
        <v>1052</v>
      </c>
      <c r="D108" s="14" t="s">
        <v>665</v>
      </c>
      <c r="E108" s="14" t="s">
        <v>656</v>
      </c>
      <c r="F108" s="16" t="s">
        <v>734</v>
      </c>
      <c r="G108" s="14"/>
    </row>
    <row r="109" ht="20.1" customHeight="1" spans="1:7">
      <c r="A109" s="13" t="s">
        <v>1187</v>
      </c>
      <c r="B109" s="14" t="s">
        <v>1188</v>
      </c>
      <c r="C109" s="15" t="s">
        <v>1052</v>
      </c>
      <c r="D109" s="14" t="s">
        <v>665</v>
      </c>
      <c r="E109" s="14" t="s">
        <v>656</v>
      </c>
      <c r="F109" s="16" t="s">
        <v>734</v>
      </c>
      <c r="G109" s="14"/>
    </row>
    <row r="110" ht="20.1" customHeight="1" spans="1:7">
      <c r="A110" s="13" t="s">
        <v>1189</v>
      </c>
      <c r="B110" s="14" t="s">
        <v>1043</v>
      </c>
      <c r="C110" s="15" t="s">
        <v>1052</v>
      </c>
      <c r="D110" s="14" t="s">
        <v>665</v>
      </c>
      <c r="E110" s="14" t="s">
        <v>656</v>
      </c>
      <c r="F110" s="16" t="s">
        <v>734</v>
      </c>
      <c r="G110" s="14"/>
    </row>
    <row r="111" ht="20.1" customHeight="1" spans="1:7">
      <c r="A111" s="13" t="s">
        <v>1190</v>
      </c>
      <c r="B111" s="14" t="s">
        <v>1191</v>
      </c>
      <c r="C111" s="15" t="s">
        <v>1052</v>
      </c>
      <c r="D111" s="14" t="s">
        <v>665</v>
      </c>
      <c r="E111" s="14" t="s">
        <v>656</v>
      </c>
      <c r="F111" s="16" t="s">
        <v>734</v>
      </c>
      <c r="G111" s="14"/>
    </row>
    <row r="112" ht="20.1" customHeight="1" spans="1:7">
      <c r="A112" s="13" t="s">
        <v>1183</v>
      </c>
      <c r="B112" s="14" t="s">
        <v>1192</v>
      </c>
      <c r="C112" s="15" t="s">
        <v>1052</v>
      </c>
      <c r="D112" s="14" t="s">
        <v>665</v>
      </c>
      <c r="E112" s="14" t="s">
        <v>656</v>
      </c>
      <c r="F112" s="16" t="s">
        <v>734</v>
      </c>
      <c r="G112" s="14"/>
    </row>
    <row r="113" ht="20.1" customHeight="1" spans="1:7">
      <c r="A113" s="13" t="s">
        <v>1193</v>
      </c>
      <c r="B113" s="14" t="s">
        <v>1194</v>
      </c>
      <c r="C113" s="15" t="s">
        <v>1052</v>
      </c>
      <c r="D113" s="14" t="s">
        <v>665</v>
      </c>
      <c r="E113" s="14" t="s">
        <v>656</v>
      </c>
      <c r="F113" s="16" t="s">
        <v>734</v>
      </c>
      <c r="G113" s="14"/>
    </row>
    <row r="114" ht="20.1" customHeight="1" spans="1:7">
      <c r="A114" s="13" t="s">
        <v>1195</v>
      </c>
      <c r="B114" s="14" t="s">
        <v>849</v>
      </c>
      <c r="C114" s="15" t="s">
        <v>1052</v>
      </c>
      <c r="D114" s="14" t="s">
        <v>665</v>
      </c>
      <c r="E114" s="14" t="s">
        <v>655</v>
      </c>
      <c r="F114" s="16" t="s">
        <v>734</v>
      </c>
      <c r="G114" s="14"/>
    </row>
    <row r="115" ht="20.1" customHeight="1" spans="1:7">
      <c r="A115" s="13" t="s">
        <v>1196</v>
      </c>
      <c r="B115" s="14" t="s">
        <v>1197</v>
      </c>
      <c r="C115" s="15" t="s">
        <v>1052</v>
      </c>
      <c r="D115" s="14" t="s">
        <v>665</v>
      </c>
      <c r="E115" s="14" t="s">
        <v>656</v>
      </c>
      <c r="F115" s="16" t="s">
        <v>732</v>
      </c>
      <c r="G115" s="14"/>
    </row>
    <row r="116" ht="20.1" customHeight="1" spans="1:7">
      <c r="A116" s="13">
        <v>2018014</v>
      </c>
      <c r="B116" s="17" t="s">
        <v>1198</v>
      </c>
      <c r="C116" s="15" t="s">
        <v>1052</v>
      </c>
      <c r="D116" s="14" t="s">
        <v>665</v>
      </c>
      <c r="E116" s="14" t="s">
        <v>656</v>
      </c>
      <c r="F116" s="16" t="s">
        <v>734</v>
      </c>
      <c r="G116" s="14"/>
    </row>
    <row r="117" ht="20.1" customHeight="1" spans="1:7">
      <c r="A117" s="13">
        <v>2018015</v>
      </c>
      <c r="B117" s="17" t="s">
        <v>1199</v>
      </c>
      <c r="C117" s="15" t="s">
        <v>1052</v>
      </c>
      <c r="D117" s="14" t="s">
        <v>663</v>
      </c>
      <c r="E117" s="14" t="s">
        <v>656</v>
      </c>
      <c r="F117" s="16" t="s">
        <v>755</v>
      </c>
      <c r="G117" s="14" t="s">
        <v>1069</v>
      </c>
    </row>
    <row r="118" ht="20.1" customHeight="1" spans="1:7">
      <c r="A118" s="13" t="s">
        <v>1200</v>
      </c>
      <c r="B118" s="17" t="s">
        <v>1201</v>
      </c>
      <c r="C118" s="15" t="s">
        <v>1052</v>
      </c>
      <c r="D118" s="14" t="s">
        <v>665</v>
      </c>
      <c r="E118" s="14" t="s">
        <v>656</v>
      </c>
      <c r="F118" s="16" t="s">
        <v>732</v>
      </c>
      <c r="G118" s="14"/>
    </row>
    <row r="119" ht="20.1" customHeight="1" spans="1:7">
      <c r="A119" s="13">
        <v>2018018</v>
      </c>
      <c r="B119" s="17" t="s">
        <v>841</v>
      </c>
      <c r="C119" s="15" t="s">
        <v>1052</v>
      </c>
      <c r="D119" s="14" t="s">
        <v>665</v>
      </c>
      <c r="E119" s="14" t="s">
        <v>654</v>
      </c>
      <c r="F119" s="16" t="s">
        <v>732</v>
      </c>
      <c r="G119" s="14"/>
    </row>
    <row r="120" ht="20.1" customHeight="1" spans="1:7">
      <c r="A120" s="13" t="s">
        <v>1202</v>
      </c>
      <c r="B120" s="14" t="s">
        <v>1203</v>
      </c>
      <c r="C120" s="15" t="s">
        <v>1052</v>
      </c>
      <c r="D120" s="14" t="s">
        <v>665</v>
      </c>
      <c r="E120" s="14" t="s">
        <v>654</v>
      </c>
      <c r="F120" s="16" t="s">
        <v>1204</v>
      </c>
      <c r="G120" s="14"/>
    </row>
    <row r="121" ht="20.1" customHeight="1" spans="1:7">
      <c r="A121" s="13" t="s">
        <v>1205</v>
      </c>
      <c r="B121" s="14" t="s">
        <v>1206</v>
      </c>
      <c r="C121" s="15" t="s">
        <v>1052</v>
      </c>
      <c r="D121" s="14" t="s">
        <v>665</v>
      </c>
      <c r="E121" s="14" t="s">
        <v>654</v>
      </c>
      <c r="F121" s="16" t="s">
        <v>1204</v>
      </c>
      <c r="G121" s="14"/>
    </row>
    <row r="122" ht="20.1" customHeight="1" spans="1:7">
      <c r="A122" s="13" t="s">
        <v>1207</v>
      </c>
      <c r="B122" s="14" t="s">
        <v>1208</v>
      </c>
      <c r="C122" s="15" t="s">
        <v>1052</v>
      </c>
      <c r="D122" s="14" t="s">
        <v>665</v>
      </c>
      <c r="E122" s="14" t="s">
        <v>656</v>
      </c>
      <c r="F122" s="16" t="s">
        <v>733</v>
      </c>
      <c r="G122" s="14"/>
    </row>
    <row r="123" ht="20.1" customHeight="1" spans="1:7">
      <c r="A123" s="13" t="s">
        <v>1209</v>
      </c>
      <c r="B123" s="14" t="s">
        <v>842</v>
      </c>
      <c r="C123" s="15" t="s">
        <v>1052</v>
      </c>
      <c r="D123" s="14" t="s">
        <v>665</v>
      </c>
      <c r="E123" s="14" t="s">
        <v>654</v>
      </c>
      <c r="F123" s="16" t="s">
        <v>732</v>
      </c>
      <c r="G123" s="14"/>
    </row>
    <row r="124" ht="20.1" customHeight="1" spans="1:7">
      <c r="A124" s="13" t="s">
        <v>1210</v>
      </c>
      <c r="B124" s="14" t="s">
        <v>836</v>
      </c>
      <c r="C124" s="15" t="s">
        <v>1052</v>
      </c>
      <c r="D124" s="14" t="s">
        <v>665</v>
      </c>
      <c r="E124" s="14" t="s">
        <v>654</v>
      </c>
      <c r="F124" s="16" t="s">
        <v>732</v>
      </c>
      <c r="G124" s="14"/>
    </row>
    <row r="125" ht="20.1" customHeight="1" spans="1:7">
      <c r="A125" s="13" t="s">
        <v>1211</v>
      </c>
      <c r="B125" s="14" t="s">
        <v>839</v>
      </c>
      <c r="C125" s="15" t="s">
        <v>1052</v>
      </c>
      <c r="D125" s="14" t="s">
        <v>665</v>
      </c>
      <c r="E125" s="14" t="s">
        <v>654</v>
      </c>
      <c r="F125" s="16" t="s">
        <v>732</v>
      </c>
      <c r="G125" s="14"/>
    </row>
    <row r="126" ht="20.1" customHeight="1" spans="1:7">
      <c r="A126" s="13" t="s">
        <v>1212</v>
      </c>
      <c r="B126" s="14" t="s">
        <v>835</v>
      </c>
      <c r="C126" s="15" t="s">
        <v>1052</v>
      </c>
      <c r="D126" s="14" t="s">
        <v>665</v>
      </c>
      <c r="E126" s="14" t="s">
        <v>654</v>
      </c>
      <c r="F126" s="16" t="s">
        <v>732</v>
      </c>
      <c r="G126" s="14"/>
    </row>
    <row r="127" ht="20.1" customHeight="1" spans="1:7">
      <c r="A127" s="13" t="s">
        <v>1213</v>
      </c>
      <c r="B127" s="14" t="s">
        <v>840</v>
      </c>
      <c r="C127" s="15" t="s">
        <v>1052</v>
      </c>
      <c r="D127" s="14" t="s">
        <v>665</v>
      </c>
      <c r="E127" s="14" t="s">
        <v>654</v>
      </c>
      <c r="F127" s="16" t="s">
        <v>732</v>
      </c>
      <c r="G127" s="14"/>
    </row>
    <row r="128" ht="20.1" customHeight="1" spans="1:7">
      <c r="A128" s="13" t="s">
        <v>1214</v>
      </c>
      <c r="B128" s="14" t="s">
        <v>837</v>
      </c>
      <c r="C128" s="15" t="s">
        <v>1052</v>
      </c>
      <c r="D128" s="14" t="s">
        <v>665</v>
      </c>
      <c r="E128" s="14" t="s">
        <v>654</v>
      </c>
      <c r="F128" s="16" t="s">
        <v>732</v>
      </c>
      <c r="G128" s="14"/>
    </row>
    <row r="129" ht="20.1" customHeight="1" spans="1:7">
      <c r="A129" s="13" t="s">
        <v>1215</v>
      </c>
      <c r="B129" s="14" t="s">
        <v>1216</v>
      </c>
      <c r="C129" s="15" t="s">
        <v>1052</v>
      </c>
      <c r="D129" s="14" t="s">
        <v>665</v>
      </c>
      <c r="E129" s="14" t="s">
        <v>654</v>
      </c>
      <c r="F129" s="16" t="s">
        <v>732</v>
      </c>
      <c r="G129" s="14"/>
    </row>
    <row r="130" ht="20.1" customHeight="1" spans="1:7">
      <c r="A130" s="13" t="s">
        <v>1217</v>
      </c>
      <c r="B130" s="14" t="s">
        <v>846</v>
      </c>
      <c r="C130" s="15" t="s">
        <v>1052</v>
      </c>
      <c r="D130" s="14" t="s">
        <v>665</v>
      </c>
      <c r="E130" s="14" t="s">
        <v>654</v>
      </c>
      <c r="F130" s="16" t="s">
        <v>733</v>
      </c>
      <c r="G130" s="14"/>
    </row>
    <row r="131" ht="20.1" customHeight="1" spans="1:7">
      <c r="A131" s="13" t="s">
        <v>1218</v>
      </c>
      <c r="B131" s="14" t="s">
        <v>844</v>
      </c>
      <c r="C131" s="15" t="s">
        <v>1052</v>
      </c>
      <c r="D131" s="14" t="s">
        <v>665</v>
      </c>
      <c r="E131" s="14" t="s">
        <v>654</v>
      </c>
      <c r="F131" s="16" t="s">
        <v>733</v>
      </c>
      <c r="G131" s="14"/>
    </row>
    <row r="132" ht="20.1" customHeight="1" spans="1:7">
      <c r="A132" s="13" t="s">
        <v>1219</v>
      </c>
      <c r="B132" s="14" t="s">
        <v>851</v>
      </c>
      <c r="C132" s="15" t="s">
        <v>1052</v>
      </c>
      <c r="D132" s="14" t="s">
        <v>665</v>
      </c>
      <c r="E132" s="14" t="s">
        <v>654</v>
      </c>
      <c r="F132" s="16" t="s">
        <v>734</v>
      </c>
      <c r="G132" s="14"/>
    </row>
    <row r="133" ht="20.1" customHeight="1" spans="1:7">
      <c r="A133" s="13" t="s">
        <v>1220</v>
      </c>
      <c r="B133" s="14" t="s">
        <v>854</v>
      </c>
      <c r="C133" s="15" t="s">
        <v>1052</v>
      </c>
      <c r="D133" s="14" t="s">
        <v>665</v>
      </c>
      <c r="E133" s="14" t="s">
        <v>654</v>
      </c>
      <c r="F133" s="16" t="s">
        <v>734</v>
      </c>
      <c r="G133" s="14"/>
    </row>
    <row r="134" ht="20.1" customHeight="1" spans="1:7">
      <c r="A134" s="13" t="s">
        <v>1221</v>
      </c>
      <c r="B134" s="14" t="s">
        <v>853</v>
      </c>
      <c r="C134" s="15" t="s">
        <v>1052</v>
      </c>
      <c r="D134" s="14" t="s">
        <v>665</v>
      </c>
      <c r="E134" s="14" t="s">
        <v>654</v>
      </c>
      <c r="F134" s="16" t="s">
        <v>734</v>
      </c>
      <c r="G134" s="14"/>
    </row>
    <row r="135" ht="20.1" customHeight="1" spans="1:7">
      <c r="A135" s="13" t="s">
        <v>1222</v>
      </c>
      <c r="B135" s="14" t="s">
        <v>850</v>
      </c>
      <c r="C135" s="15" t="s">
        <v>1052</v>
      </c>
      <c r="D135" s="14" t="s">
        <v>665</v>
      </c>
      <c r="E135" s="14" t="s">
        <v>654</v>
      </c>
      <c r="F135" s="16" t="s">
        <v>734</v>
      </c>
      <c r="G135" s="14"/>
    </row>
    <row r="136" ht="20.1" customHeight="1" spans="1:7">
      <c r="A136" s="13" t="s">
        <v>1223</v>
      </c>
      <c r="B136" s="14" t="s">
        <v>852</v>
      </c>
      <c r="C136" s="15" t="s">
        <v>1052</v>
      </c>
      <c r="D136" s="14" t="s">
        <v>665</v>
      </c>
      <c r="E136" s="14" t="s">
        <v>654</v>
      </c>
      <c r="F136" s="16" t="s">
        <v>734</v>
      </c>
      <c r="G136" s="14"/>
    </row>
    <row r="137" ht="20.1" customHeight="1" spans="1:7">
      <c r="A137" s="13" t="s">
        <v>1224</v>
      </c>
      <c r="B137" s="14" t="s">
        <v>847</v>
      </c>
      <c r="C137" s="15" t="s">
        <v>1052</v>
      </c>
      <c r="D137" s="14" t="s">
        <v>665</v>
      </c>
      <c r="E137" s="14" t="s">
        <v>654</v>
      </c>
      <c r="F137" s="16" t="s">
        <v>733</v>
      </c>
      <c r="G137" s="14"/>
    </row>
    <row r="138" ht="20.1" customHeight="1" spans="1:7">
      <c r="A138" s="13" t="s">
        <v>1225</v>
      </c>
      <c r="B138" s="14" t="s">
        <v>1226</v>
      </c>
      <c r="C138" s="15" t="s">
        <v>1052</v>
      </c>
      <c r="D138" s="14" t="s">
        <v>662</v>
      </c>
      <c r="E138" s="14" t="s">
        <v>656</v>
      </c>
      <c r="F138" s="16" t="s">
        <v>740</v>
      </c>
      <c r="G138" s="14"/>
    </row>
    <row r="139" ht="20.1" customHeight="1" spans="1:7">
      <c r="A139" s="13" t="s">
        <v>1227</v>
      </c>
      <c r="B139" s="14" t="s">
        <v>1228</v>
      </c>
      <c r="C139" s="15" t="s">
        <v>1052</v>
      </c>
      <c r="D139" s="14" t="s">
        <v>662</v>
      </c>
      <c r="E139" s="14" t="s">
        <v>655</v>
      </c>
      <c r="F139" s="16" t="s">
        <v>740</v>
      </c>
      <c r="G139" s="14"/>
    </row>
    <row r="140" ht="20.1" customHeight="1" spans="1:7">
      <c r="A140" s="13" t="s">
        <v>1229</v>
      </c>
      <c r="B140" s="14" t="s">
        <v>772</v>
      </c>
      <c r="C140" s="15" t="s">
        <v>1052</v>
      </c>
      <c r="D140" s="14" t="s">
        <v>666</v>
      </c>
      <c r="E140" s="14" t="s">
        <v>655</v>
      </c>
      <c r="F140" s="16" t="s">
        <v>723</v>
      </c>
      <c r="G140" s="14"/>
    </row>
    <row r="141" ht="20.1" customHeight="1" spans="1:7">
      <c r="A141" s="13" t="s">
        <v>1230</v>
      </c>
      <c r="B141" s="14" t="s">
        <v>1231</v>
      </c>
      <c r="C141" s="15" t="s">
        <v>1052</v>
      </c>
      <c r="D141" s="14" t="s">
        <v>662</v>
      </c>
      <c r="E141" s="14" t="s">
        <v>655</v>
      </c>
      <c r="F141" s="16" t="s">
        <v>737</v>
      </c>
      <c r="G141" s="14"/>
    </row>
    <row r="142" ht="20.1" customHeight="1" spans="1:7">
      <c r="A142" s="13" t="s">
        <v>1232</v>
      </c>
      <c r="B142" s="14" t="s">
        <v>1233</v>
      </c>
      <c r="C142" s="15" t="s">
        <v>1052</v>
      </c>
      <c r="D142" s="14" t="s">
        <v>662</v>
      </c>
      <c r="E142" s="14" t="s">
        <v>655</v>
      </c>
      <c r="F142" s="16" t="s">
        <v>737</v>
      </c>
      <c r="G142" s="14"/>
    </row>
    <row r="143" ht="20.1" customHeight="1" spans="1:7">
      <c r="A143" s="13" t="s">
        <v>1234</v>
      </c>
      <c r="B143" s="14" t="s">
        <v>865</v>
      </c>
      <c r="C143" s="15" t="s">
        <v>1052</v>
      </c>
      <c r="D143" s="14" t="s">
        <v>662</v>
      </c>
      <c r="E143" s="14" t="s">
        <v>654</v>
      </c>
      <c r="F143" s="16" t="s">
        <v>737</v>
      </c>
      <c r="G143" s="14"/>
    </row>
    <row r="144" ht="20.1" customHeight="1" spans="1:7">
      <c r="A144" s="13" t="s">
        <v>1235</v>
      </c>
      <c r="B144" s="14" t="s">
        <v>860</v>
      </c>
      <c r="C144" s="15" t="s">
        <v>1052</v>
      </c>
      <c r="D144" s="14" t="s">
        <v>662</v>
      </c>
      <c r="E144" s="14" t="s">
        <v>655</v>
      </c>
      <c r="F144" s="16" t="s">
        <v>737</v>
      </c>
      <c r="G144" s="14"/>
    </row>
    <row r="145" ht="20.1" customHeight="1" spans="1:7">
      <c r="A145" s="13" t="s">
        <v>1236</v>
      </c>
      <c r="B145" s="14" t="s">
        <v>1237</v>
      </c>
      <c r="C145" s="15" t="s">
        <v>1052</v>
      </c>
      <c r="D145" s="14" t="s">
        <v>662</v>
      </c>
      <c r="E145" s="14" t="s">
        <v>656</v>
      </c>
      <c r="F145" s="16" t="s">
        <v>737</v>
      </c>
      <c r="G145" s="14" t="s">
        <v>1238</v>
      </c>
    </row>
    <row r="146" ht="20.1" customHeight="1" spans="1:7">
      <c r="A146" s="13" t="s">
        <v>1239</v>
      </c>
      <c r="B146" s="14" t="s">
        <v>1240</v>
      </c>
      <c r="C146" s="15" t="s">
        <v>1052</v>
      </c>
      <c r="D146" s="14" t="s">
        <v>662</v>
      </c>
      <c r="E146" s="14" t="s">
        <v>654</v>
      </c>
      <c r="F146" s="16" t="s">
        <v>1204</v>
      </c>
      <c r="G146" s="14"/>
    </row>
    <row r="147" ht="20.1" customHeight="1" spans="1:7">
      <c r="A147" s="13" t="s">
        <v>1241</v>
      </c>
      <c r="B147" s="14" t="s">
        <v>1242</v>
      </c>
      <c r="C147" s="15" t="s">
        <v>1052</v>
      </c>
      <c r="D147" s="14" t="s">
        <v>662</v>
      </c>
      <c r="E147" s="14" t="s">
        <v>654</v>
      </c>
      <c r="F147" s="16" t="s">
        <v>1204</v>
      </c>
      <c r="G147" s="14"/>
    </row>
    <row r="148" ht="20.1" customHeight="1" spans="1:7">
      <c r="A148" s="13" t="s">
        <v>1243</v>
      </c>
      <c r="B148" s="14" t="s">
        <v>1244</v>
      </c>
      <c r="C148" s="15" t="s">
        <v>1052</v>
      </c>
      <c r="D148" s="14" t="s">
        <v>663</v>
      </c>
      <c r="E148" s="14" t="s">
        <v>654</v>
      </c>
      <c r="F148" s="16" t="s">
        <v>753</v>
      </c>
      <c r="G148" s="14"/>
    </row>
    <row r="149" ht="20.1" customHeight="1" spans="1:7">
      <c r="A149" s="13" t="s">
        <v>1245</v>
      </c>
      <c r="B149" s="14" t="s">
        <v>856</v>
      </c>
      <c r="C149" s="15" t="s">
        <v>1052</v>
      </c>
      <c r="D149" s="14" t="s">
        <v>662</v>
      </c>
      <c r="E149" s="14" t="s">
        <v>654</v>
      </c>
      <c r="F149" s="16" t="s">
        <v>736</v>
      </c>
      <c r="G149" s="14"/>
    </row>
    <row r="150" ht="20.1" customHeight="1" spans="1:7">
      <c r="A150" s="13" t="s">
        <v>1246</v>
      </c>
      <c r="B150" s="14" t="s">
        <v>859</v>
      </c>
      <c r="C150" s="15" t="s">
        <v>1052</v>
      </c>
      <c r="D150" s="14" t="s">
        <v>662</v>
      </c>
      <c r="E150" s="14" t="s">
        <v>655</v>
      </c>
      <c r="F150" s="16" t="s">
        <v>736</v>
      </c>
      <c r="G150" s="14"/>
    </row>
    <row r="151" ht="20.1" customHeight="1" spans="1:7">
      <c r="A151" s="13" t="s">
        <v>1247</v>
      </c>
      <c r="B151" s="14" t="s">
        <v>858</v>
      </c>
      <c r="C151" s="15" t="s">
        <v>1052</v>
      </c>
      <c r="D151" s="14" t="s">
        <v>662</v>
      </c>
      <c r="E151" s="14" t="s">
        <v>654</v>
      </c>
      <c r="F151" s="16" t="s">
        <v>736</v>
      </c>
      <c r="G151" s="14"/>
    </row>
    <row r="152" ht="20.1" customHeight="1" spans="1:7">
      <c r="A152" s="13" t="s">
        <v>1248</v>
      </c>
      <c r="B152" s="14" t="s">
        <v>857</v>
      </c>
      <c r="C152" s="15" t="s">
        <v>1052</v>
      </c>
      <c r="D152" s="14" t="s">
        <v>662</v>
      </c>
      <c r="E152" s="14" t="s">
        <v>654</v>
      </c>
      <c r="F152" s="16" t="s">
        <v>736</v>
      </c>
      <c r="G152" s="14"/>
    </row>
    <row r="153" ht="20.1" customHeight="1" spans="1:7">
      <c r="A153" s="13" t="s">
        <v>1249</v>
      </c>
      <c r="B153" s="14" t="s">
        <v>855</v>
      </c>
      <c r="C153" s="15" t="s">
        <v>1052</v>
      </c>
      <c r="D153" s="14" t="s">
        <v>662</v>
      </c>
      <c r="E153" s="14" t="s">
        <v>654</v>
      </c>
      <c r="F153" s="16" t="s">
        <v>736</v>
      </c>
      <c r="G153" s="14"/>
    </row>
    <row r="154" ht="20.1" customHeight="1" spans="1:7">
      <c r="A154" s="13" t="s">
        <v>1250</v>
      </c>
      <c r="B154" s="14" t="s">
        <v>1251</v>
      </c>
      <c r="C154" s="15" t="s">
        <v>1052</v>
      </c>
      <c r="D154" s="14" t="s">
        <v>662</v>
      </c>
      <c r="E154" s="14" t="s">
        <v>655</v>
      </c>
      <c r="F154" s="16" t="s">
        <v>737</v>
      </c>
      <c r="G154" s="14"/>
    </row>
    <row r="155" ht="20.1" customHeight="1" spans="1:7">
      <c r="A155" s="13" t="s">
        <v>1252</v>
      </c>
      <c r="B155" s="14" t="s">
        <v>1253</v>
      </c>
      <c r="C155" s="15" t="s">
        <v>1052</v>
      </c>
      <c r="D155" s="14" t="s">
        <v>662</v>
      </c>
      <c r="E155" s="14" t="s">
        <v>654</v>
      </c>
      <c r="F155" s="16" t="s">
        <v>737</v>
      </c>
      <c r="G155" s="14"/>
    </row>
    <row r="156" ht="20.1" customHeight="1" spans="1:7">
      <c r="A156" s="13" t="s">
        <v>1254</v>
      </c>
      <c r="B156" s="14" t="s">
        <v>870</v>
      </c>
      <c r="C156" s="15" t="s">
        <v>1052</v>
      </c>
      <c r="D156" s="14" t="s">
        <v>662</v>
      </c>
      <c r="E156" s="14" t="s">
        <v>654</v>
      </c>
      <c r="F156" s="16" t="s">
        <v>737</v>
      </c>
      <c r="G156" s="14"/>
    </row>
    <row r="157" ht="20.1" customHeight="1" spans="1:7">
      <c r="A157" s="13" t="s">
        <v>1255</v>
      </c>
      <c r="B157" s="14" t="s">
        <v>1256</v>
      </c>
      <c r="C157" s="15" t="s">
        <v>1052</v>
      </c>
      <c r="D157" s="14" t="s">
        <v>662</v>
      </c>
      <c r="E157" s="14" t="s">
        <v>654</v>
      </c>
      <c r="F157" s="16" t="s">
        <v>737</v>
      </c>
      <c r="G157" s="14"/>
    </row>
    <row r="158" ht="20.1" customHeight="1" spans="1:7">
      <c r="A158" s="13" t="s">
        <v>1257</v>
      </c>
      <c r="B158" s="14" t="s">
        <v>871</v>
      </c>
      <c r="C158" s="15" t="s">
        <v>1052</v>
      </c>
      <c r="D158" s="14" t="s">
        <v>662</v>
      </c>
      <c r="E158" s="14" t="s">
        <v>654</v>
      </c>
      <c r="F158" s="16" t="s">
        <v>737</v>
      </c>
      <c r="G158" s="14"/>
    </row>
    <row r="159" ht="20.1" customHeight="1" spans="1:7">
      <c r="A159" s="13" t="s">
        <v>1258</v>
      </c>
      <c r="B159" s="14" t="s">
        <v>861</v>
      </c>
      <c r="C159" s="15" t="s">
        <v>1052</v>
      </c>
      <c r="D159" s="14" t="s">
        <v>662</v>
      </c>
      <c r="E159" s="14" t="s">
        <v>654</v>
      </c>
      <c r="F159" s="16" t="s">
        <v>737</v>
      </c>
      <c r="G159" s="14"/>
    </row>
    <row r="160" ht="20.1" customHeight="1" spans="1:7">
      <c r="A160" s="13" t="s">
        <v>1259</v>
      </c>
      <c r="B160" s="14" t="s">
        <v>863</v>
      </c>
      <c r="C160" s="15" t="s">
        <v>1052</v>
      </c>
      <c r="D160" s="14" t="s">
        <v>662</v>
      </c>
      <c r="E160" s="14" t="s">
        <v>654</v>
      </c>
      <c r="F160" s="16" t="s">
        <v>737</v>
      </c>
      <c r="G160" s="14"/>
    </row>
    <row r="161" ht="20.1" customHeight="1" spans="1:7">
      <c r="A161" s="13" t="s">
        <v>1260</v>
      </c>
      <c r="B161" s="14" t="s">
        <v>873</v>
      </c>
      <c r="C161" s="15" t="s">
        <v>1052</v>
      </c>
      <c r="D161" s="14" t="s">
        <v>662</v>
      </c>
      <c r="E161" s="14" t="s">
        <v>654</v>
      </c>
      <c r="F161" s="16" t="s">
        <v>737</v>
      </c>
      <c r="G161" s="14"/>
    </row>
    <row r="162" ht="20.1" customHeight="1" spans="1:7">
      <c r="A162" s="13" t="s">
        <v>1261</v>
      </c>
      <c r="B162" s="14" t="s">
        <v>1262</v>
      </c>
      <c r="C162" s="15" t="s">
        <v>1052</v>
      </c>
      <c r="D162" s="14" t="s">
        <v>662</v>
      </c>
      <c r="E162" s="14" t="s">
        <v>654</v>
      </c>
      <c r="F162" s="16" t="s">
        <v>737</v>
      </c>
      <c r="G162" s="14"/>
    </row>
    <row r="163" ht="20.1" customHeight="1" spans="1:7">
      <c r="A163" s="13" t="s">
        <v>1263</v>
      </c>
      <c r="B163" s="14" t="s">
        <v>473</v>
      </c>
      <c r="C163" s="15" t="s">
        <v>1052</v>
      </c>
      <c r="D163" s="14" t="s">
        <v>662</v>
      </c>
      <c r="E163" s="14" t="s">
        <v>654</v>
      </c>
      <c r="F163" s="16" t="s">
        <v>737</v>
      </c>
      <c r="G163" s="14"/>
    </row>
    <row r="164" ht="20.1" customHeight="1" spans="1:7">
      <c r="A164" s="13" t="s">
        <v>1264</v>
      </c>
      <c r="B164" s="14" t="s">
        <v>872</v>
      </c>
      <c r="C164" s="15" t="s">
        <v>1052</v>
      </c>
      <c r="D164" s="14" t="s">
        <v>662</v>
      </c>
      <c r="E164" s="14" t="s">
        <v>654</v>
      </c>
      <c r="F164" s="16" t="s">
        <v>737</v>
      </c>
      <c r="G164" s="14"/>
    </row>
    <row r="165" ht="20.1" customHeight="1" spans="1:7">
      <c r="A165" s="13" t="s">
        <v>1265</v>
      </c>
      <c r="B165" s="14" t="s">
        <v>866</v>
      </c>
      <c r="C165" s="15" t="s">
        <v>1052</v>
      </c>
      <c r="D165" s="14" t="s">
        <v>662</v>
      </c>
      <c r="E165" s="14" t="s">
        <v>654</v>
      </c>
      <c r="F165" s="16" t="s">
        <v>737</v>
      </c>
      <c r="G165" s="14"/>
    </row>
    <row r="166" ht="20.1" customHeight="1" spans="1:7">
      <c r="A166" s="13" t="s">
        <v>1266</v>
      </c>
      <c r="B166" s="14" t="s">
        <v>867</v>
      </c>
      <c r="C166" s="15" t="s">
        <v>1052</v>
      </c>
      <c r="D166" s="14" t="s">
        <v>662</v>
      </c>
      <c r="E166" s="14" t="s">
        <v>654</v>
      </c>
      <c r="F166" s="16" t="s">
        <v>737</v>
      </c>
      <c r="G166" s="14"/>
    </row>
    <row r="167" ht="20.1" customHeight="1" spans="1:7">
      <c r="A167" s="13" t="s">
        <v>1267</v>
      </c>
      <c r="B167" s="14" t="s">
        <v>862</v>
      </c>
      <c r="C167" s="15" t="s">
        <v>1052</v>
      </c>
      <c r="D167" s="14" t="s">
        <v>662</v>
      </c>
      <c r="E167" s="14" t="s">
        <v>654</v>
      </c>
      <c r="F167" s="16" t="s">
        <v>737</v>
      </c>
      <c r="G167" s="14"/>
    </row>
    <row r="168" ht="20.1" customHeight="1" spans="1:7">
      <c r="A168" s="13" t="s">
        <v>1268</v>
      </c>
      <c r="B168" s="14" t="s">
        <v>869</v>
      </c>
      <c r="C168" s="15" t="s">
        <v>1052</v>
      </c>
      <c r="D168" s="14" t="s">
        <v>662</v>
      </c>
      <c r="E168" s="14" t="s">
        <v>654</v>
      </c>
      <c r="F168" s="16" t="s">
        <v>737</v>
      </c>
      <c r="G168" s="14"/>
    </row>
    <row r="169" ht="20.1" customHeight="1" spans="1:7">
      <c r="A169" s="13" t="s">
        <v>1269</v>
      </c>
      <c r="B169" s="14" t="s">
        <v>864</v>
      </c>
      <c r="C169" s="15" t="s">
        <v>1052</v>
      </c>
      <c r="D169" s="14" t="s">
        <v>662</v>
      </c>
      <c r="E169" s="14" t="s">
        <v>654</v>
      </c>
      <c r="F169" s="16" t="s">
        <v>737</v>
      </c>
      <c r="G169" s="14"/>
    </row>
    <row r="170" ht="20.1" customHeight="1" spans="1:7">
      <c r="A170" s="13" t="s">
        <v>1270</v>
      </c>
      <c r="B170" s="14" t="s">
        <v>492</v>
      </c>
      <c r="C170" s="15" t="s">
        <v>1052</v>
      </c>
      <c r="D170" s="14" t="s">
        <v>662</v>
      </c>
      <c r="E170" s="14" t="s">
        <v>654</v>
      </c>
      <c r="F170" s="16" t="s">
        <v>737</v>
      </c>
      <c r="G170" s="14"/>
    </row>
    <row r="171" ht="20.1" customHeight="1" spans="1:7">
      <c r="A171" s="13" t="s">
        <v>1271</v>
      </c>
      <c r="B171" s="17" t="s">
        <v>868</v>
      </c>
      <c r="C171" s="15" t="s">
        <v>1052</v>
      </c>
      <c r="D171" s="14" t="s">
        <v>662</v>
      </c>
      <c r="E171" s="14" t="s">
        <v>654</v>
      </c>
      <c r="F171" s="16" t="s">
        <v>737</v>
      </c>
      <c r="G171" s="14"/>
    </row>
    <row r="172" ht="20.1" customHeight="1" spans="1:7">
      <c r="A172" s="13" t="s">
        <v>1272</v>
      </c>
      <c r="B172" s="14" t="s">
        <v>874</v>
      </c>
      <c r="C172" s="15" t="s">
        <v>1052</v>
      </c>
      <c r="D172" s="14" t="s">
        <v>660</v>
      </c>
      <c r="E172" s="14" t="s">
        <v>655</v>
      </c>
      <c r="F172" s="16" t="s">
        <v>739</v>
      </c>
      <c r="G172" s="14"/>
    </row>
    <row r="173" ht="20.1" customHeight="1" spans="1:7">
      <c r="A173" s="13" t="s">
        <v>1273</v>
      </c>
      <c r="B173" s="14" t="s">
        <v>1274</v>
      </c>
      <c r="C173" s="15" t="s">
        <v>1052</v>
      </c>
      <c r="D173" s="14" t="s">
        <v>660</v>
      </c>
      <c r="E173" s="14" t="s">
        <v>655</v>
      </c>
      <c r="F173" s="16" t="s">
        <v>740</v>
      </c>
      <c r="G173" s="14"/>
    </row>
    <row r="174" ht="20.1" customHeight="1" spans="1:7">
      <c r="A174" s="13" t="s">
        <v>1275</v>
      </c>
      <c r="B174" s="14" t="s">
        <v>884</v>
      </c>
      <c r="C174" s="15" t="s">
        <v>1052</v>
      </c>
      <c r="D174" s="14" t="s">
        <v>660</v>
      </c>
      <c r="E174" s="14" t="s">
        <v>654</v>
      </c>
      <c r="F174" s="16" t="s">
        <v>740</v>
      </c>
      <c r="G174" s="14"/>
    </row>
    <row r="175" ht="20.1" customHeight="1" spans="1:7">
      <c r="A175" s="13" t="s">
        <v>1276</v>
      </c>
      <c r="B175" s="14" t="s">
        <v>885</v>
      </c>
      <c r="C175" s="15" t="s">
        <v>1052</v>
      </c>
      <c r="D175" s="14" t="s">
        <v>660</v>
      </c>
      <c r="E175" s="14" t="s">
        <v>655</v>
      </c>
      <c r="F175" s="16" t="s">
        <v>740</v>
      </c>
      <c r="G175" s="14"/>
    </row>
    <row r="176" ht="20.1" customHeight="1" spans="1:7">
      <c r="A176" s="13" t="s">
        <v>1277</v>
      </c>
      <c r="B176" s="14" t="s">
        <v>1278</v>
      </c>
      <c r="C176" s="15" t="s">
        <v>1052</v>
      </c>
      <c r="D176" s="14" t="s">
        <v>660</v>
      </c>
      <c r="E176" s="14" t="s">
        <v>655</v>
      </c>
      <c r="F176" s="16" t="s">
        <v>740</v>
      </c>
      <c r="G176" s="14"/>
    </row>
    <row r="177" ht="20.1" customHeight="1" spans="1:7">
      <c r="A177" s="13" t="s">
        <v>1279</v>
      </c>
      <c r="B177" s="14" t="s">
        <v>883</v>
      </c>
      <c r="C177" s="15" t="s">
        <v>1052</v>
      </c>
      <c r="D177" s="14" t="s">
        <v>660</v>
      </c>
      <c r="E177" s="14" t="s">
        <v>655</v>
      </c>
      <c r="F177" s="16" t="s">
        <v>740</v>
      </c>
      <c r="G177" s="14"/>
    </row>
    <row r="178" ht="20.1" customHeight="1" spans="1:7">
      <c r="A178" s="13" t="s">
        <v>1280</v>
      </c>
      <c r="B178" s="14" t="s">
        <v>1281</v>
      </c>
      <c r="C178" s="15" t="s">
        <v>1052</v>
      </c>
      <c r="D178" s="14" t="s">
        <v>660</v>
      </c>
      <c r="E178" s="14" t="s">
        <v>655</v>
      </c>
      <c r="F178" s="16" t="s">
        <v>740</v>
      </c>
      <c r="G178" s="14"/>
    </row>
    <row r="179" ht="20.1" customHeight="1" spans="1:7">
      <c r="A179" s="13" t="s">
        <v>1282</v>
      </c>
      <c r="B179" s="14" t="s">
        <v>1283</v>
      </c>
      <c r="C179" s="15" t="s">
        <v>1052</v>
      </c>
      <c r="D179" s="14" t="s">
        <v>660</v>
      </c>
      <c r="E179" s="14" t="s">
        <v>655</v>
      </c>
      <c r="F179" s="16" t="s">
        <v>740</v>
      </c>
      <c r="G179" s="14"/>
    </row>
    <row r="180" ht="20.1" customHeight="1" spans="1:7">
      <c r="A180" s="13" t="s">
        <v>1284</v>
      </c>
      <c r="B180" s="14" t="s">
        <v>882</v>
      </c>
      <c r="C180" s="15" t="s">
        <v>1052</v>
      </c>
      <c r="D180" s="14" t="s">
        <v>660</v>
      </c>
      <c r="E180" s="14" t="s">
        <v>655</v>
      </c>
      <c r="F180" s="16" t="s">
        <v>740</v>
      </c>
      <c r="G180" s="14" t="s">
        <v>1285</v>
      </c>
    </row>
    <row r="181" ht="20.1" customHeight="1" spans="1:7">
      <c r="A181" s="13" t="s">
        <v>1126</v>
      </c>
      <c r="B181" s="14" t="s">
        <v>1286</v>
      </c>
      <c r="C181" s="15" t="s">
        <v>1052</v>
      </c>
      <c r="D181" s="14" t="s">
        <v>660</v>
      </c>
      <c r="E181" s="14" t="s">
        <v>655</v>
      </c>
      <c r="F181" s="16" t="s">
        <v>740</v>
      </c>
      <c r="G181" s="14"/>
    </row>
    <row r="182" ht="20.1" customHeight="1" spans="1:7">
      <c r="A182" s="13" t="s">
        <v>1287</v>
      </c>
      <c r="B182" s="14" t="s">
        <v>1288</v>
      </c>
      <c r="C182" s="15" t="s">
        <v>1052</v>
      </c>
      <c r="D182" s="14" t="s">
        <v>660</v>
      </c>
      <c r="E182" s="14" t="s">
        <v>655</v>
      </c>
      <c r="F182" s="16" t="s">
        <v>740</v>
      </c>
      <c r="G182" s="14"/>
    </row>
    <row r="183" ht="20.1" customHeight="1" spans="1:7">
      <c r="A183" s="13" t="s">
        <v>1289</v>
      </c>
      <c r="B183" s="14" t="s">
        <v>1290</v>
      </c>
      <c r="C183" s="15" t="s">
        <v>1052</v>
      </c>
      <c r="D183" s="14" t="s">
        <v>660</v>
      </c>
      <c r="E183" s="14" t="s">
        <v>655</v>
      </c>
      <c r="F183" s="16" t="s">
        <v>741</v>
      </c>
      <c r="G183" s="14"/>
    </row>
    <row r="184" ht="20.1" customHeight="1" spans="1:7">
      <c r="A184" s="13" t="s">
        <v>1291</v>
      </c>
      <c r="B184" s="14" t="s">
        <v>901</v>
      </c>
      <c r="C184" s="15" t="s">
        <v>1052</v>
      </c>
      <c r="D184" s="14" t="s">
        <v>660</v>
      </c>
      <c r="E184" s="14" t="s">
        <v>655</v>
      </c>
      <c r="F184" s="16" t="s">
        <v>742</v>
      </c>
      <c r="G184" s="14"/>
    </row>
    <row r="185" ht="20.1" customHeight="1" spans="1:7">
      <c r="A185" s="13" t="s">
        <v>1292</v>
      </c>
      <c r="B185" s="14" t="s">
        <v>903</v>
      </c>
      <c r="C185" s="15" t="s">
        <v>1052</v>
      </c>
      <c r="D185" s="14" t="s">
        <v>660</v>
      </c>
      <c r="E185" s="14" t="s">
        <v>655</v>
      </c>
      <c r="F185" s="16" t="s">
        <v>742</v>
      </c>
      <c r="G185" s="14"/>
    </row>
    <row r="186" ht="20.1" customHeight="1" spans="1:7">
      <c r="A186" s="13" t="s">
        <v>1293</v>
      </c>
      <c r="B186" s="17" t="s">
        <v>1294</v>
      </c>
      <c r="C186" s="15" t="s">
        <v>1052</v>
      </c>
      <c r="D186" s="14" t="s">
        <v>660</v>
      </c>
      <c r="E186" s="14" t="s">
        <v>655</v>
      </c>
      <c r="F186" s="16" t="s">
        <v>741</v>
      </c>
      <c r="G186" s="14"/>
    </row>
    <row r="187" ht="20.1" customHeight="1" spans="1:7">
      <c r="A187" s="13" t="s">
        <v>1295</v>
      </c>
      <c r="B187" s="17" t="s">
        <v>1296</v>
      </c>
      <c r="C187" s="15" t="s">
        <v>1052</v>
      </c>
      <c r="D187" s="14" t="s">
        <v>660</v>
      </c>
      <c r="E187" s="14" t="s">
        <v>655</v>
      </c>
      <c r="F187" s="16" t="s">
        <v>743</v>
      </c>
      <c r="G187" s="14"/>
    </row>
    <row r="188" ht="20.1" customHeight="1" spans="1:7">
      <c r="A188" s="13" t="s">
        <v>1297</v>
      </c>
      <c r="B188" s="17" t="s">
        <v>902</v>
      </c>
      <c r="C188" s="15" t="s">
        <v>1052</v>
      </c>
      <c r="D188" s="14" t="s">
        <v>660</v>
      </c>
      <c r="E188" s="14" t="s">
        <v>655</v>
      </c>
      <c r="F188" s="16" t="s">
        <v>742</v>
      </c>
      <c r="G188" s="14"/>
    </row>
    <row r="189" ht="20.1" customHeight="1" spans="1:7">
      <c r="A189" s="13" t="s">
        <v>1298</v>
      </c>
      <c r="B189" s="14" t="s">
        <v>887</v>
      </c>
      <c r="C189" s="15" t="s">
        <v>1052</v>
      </c>
      <c r="D189" s="14" t="s">
        <v>660</v>
      </c>
      <c r="E189" s="14" t="s">
        <v>656</v>
      </c>
      <c r="F189" s="16" t="s">
        <v>740</v>
      </c>
      <c r="G189" s="14" t="s">
        <v>1238</v>
      </c>
    </row>
    <row r="190" ht="20.1" customHeight="1" spans="1:7">
      <c r="A190" s="13" t="s">
        <v>1299</v>
      </c>
      <c r="B190" s="14" t="s">
        <v>881</v>
      </c>
      <c r="C190" s="15" t="s">
        <v>1052</v>
      </c>
      <c r="D190" s="14" t="s">
        <v>660</v>
      </c>
      <c r="E190" s="14" t="s">
        <v>655</v>
      </c>
      <c r="F190" s="16" t="s">
        <v>740</v>
      </c>
      <c r="G190" s="14"/>
    </row>
    <row r="191" ht="20.1" customHeight="1" spans="1:7">
      <c r="A191" s="13" t="s">
        <v>1300</v>
      </c>
      <c r="B191" s="14" t="s">
        <v>1301</v>
      </c>
      <c r="C191" s="15" t="s">
        <v>1052</v>
      </c>
      <c r="D191" s="14" t="s">
        <v>660</v>
      </c>
      <c r="E191" s="14" t="s">
        <v>656</v>
      </c>
      <c r="F191" s="16" t="s">
        <v>740</v>
      </c>
      <c r="G191" s="14" t="s">
        <v>1238</v>
      </c>
    </row>
    <row r="192" ht="20.1" customHeight="1" spans="1:7">
      <c r="A192" s="13" t="s">
        <v>1302</v>
      </c>
      <c r="B192" s="14" t="s">
        <v>1303</v>
      </c>
      <c r="C192" s="15" t="s">
        <v>1052</v>
      </c>
      <c r="D192" s="14" t="s">
        <v>660</v>
      </c>
      <c r="E192" s="14" t="s">
        <v>656</v>
      </c>
      <c r="F192" s="16" t="s">
        <v>740</v>
      </c>
      <c r="G192" s="14"/>
    </row>
    <row r="193" ht="20.1" customHeight="1" spans="1:7">
      <c r="A193" s="13" t="s">
        <v>1304</v>
      </c>
      <c r="B193" s="14" t="s">
        <v>1305</v>
      </c>
      <c r="C193" s="15" t="s">
        <v>1052</v>
      </c>
      <c r="D193" s="14" t="s">
        <v>660</v>
      </c>
      <c r="E193" s="14" t="s">
        <v>656</v>
      </c>
      <c r="F193" s="16" t="s">
        <v>740</v>
      </c>
      <c r="G193" s="14"/>
    </row>
    <row r="194" ht="20.1" customHeight="1" spans="1:7">
      <c r="A194" s="13" t="s">
        <v>1306</v>
      </c>
      <c r="B194" s="14" t="s">
        <v>1307</v>
      </c>
      <c r="C194" s="15" t="s">
        <v>1052</v>
      </c>
      <c r="D194" s="14" t="s">
        <v>660</v>
      </c>
      <c r="E194" s="14" t="s">
        <v>656</v>
      </c>
      <c r="F194" s="16" t="s">
        <v>740</v>
      </c>
      <c r="G194" s="14"/>
    </row>
    <row r="195" ht="20.1" customHeight="1" spans="1:7">
      <c r="A195" s="13" t="s">
        <v>1308</v>
      </c>
      <c r="B195" s="14" t="s">
        <v>1309</v>
      </c>
      <c r="C195" s="15" t="s">
        <v>1052</v>
      </c>
      <c r="D195" s="14" t="s">
        <v>660</v>
      </c>
      <c r="E195" s="14" t="s">
        <v>656</v>
      </c>
      <c r="F195" s="16" t="s">
        <v>740</v>
      </c>
      <c r="G195" s="14"/>
    </row>
    <row r="196" ht="20.1" customHeight="1" spans="1:7">
      <c r="A196" s="13" t="s">
        <v>1310</v>
      </c>
      <c r="B196" s="14" t="s">
        <v>1311</v>
      </c>
      <c r="C196" s="15" t="s">
        <v>1052</v>
      </c>
      <c r="D196" s="14" t="s">
        <v>660</v>
      </c>
      <c r="E196" s="14" t="s">
        <v>656</v>
      </c>
      <c r="F196" s="16" t="s">
        <v>740</v>
      </c>
      <c r="G196" s="14"/>
    </row>
    <row r="197" ht="20.1" customHeight="1" spans="1:7">
      <c r="A197" s="13" t="s">
        <v>1312</v>
      </c>
      <c r="B197" s="14" t="s">
        <v>1313</v>
      </c>
      <c r="C197" s="15" t="s">
        <v>1052</v>
      </c>
      <c r="D197" s="14" t="s">
        <v>660</v>
      </c>
      <c r="E197" s="14" t="s">
        <v>656</v>
      </c>
      <c r="F197" s="16" t="s">
        <v>740</v>
      </c>
      <c r="G197" s="14"/>
    </row>
    <row r="198" ht="20.1" customHeight="1" spans="1:7">
      <c r="A198" s="13" t="s">
        <v>1314</v>
      </c>
      <c r="B198" s="14" t="s">
        <v>1315</v>
      </c>
      <c r="C198" s="15" t="s">
        <v>1052</v>
      </c>
      <c r="D198" s="14" t="s">
        <v>660</v>
      </c>
      <c r="E198" s="14" t="s">
        <v>656</v>
      </c>
      <c r="F198" s="16" t="s">
        <v>740</v>
      </c>
      <c r="G198" s="14"/>
    </row>
    <row r="199" ht="20.1" customHeight="1" spans="1:7">
      <c r="A199" s="13" t="s">
        <v>1316</v>
      </c>
      <c r="B199" s="14" t="s">
        <v>1317</v>
      </c>
      <c r="C199" s="15" t="s">
        <v>1052</v>
      </c>
      <c r="D199" s="14" t="s">
        <v>660</v>
      </c>
      <c r="E199" s="14" t="s">
        <v>656</v>
      </c>
      <c r="F199" s="16" t="s">
        <v>740</v>
      </c>
      <c r="G199" s="14"/>
    </row>
    <row r="200" ht="20.1" customHeight="1" spans="1:7">
      <c r="A200" s="13" t="s">
        <v>1318</v>
      </c>
      <c r="B200" s="14" t="s">
        <v>1319</v>
      </c>
      <c r="C200" s="15" t="s">
        <v>1052</v>
      </c>
      <c r="D200" s="14" t="s">
        <v>660</v>
      </c>
      <c r="E200" s="14" t="s">
        <v>656</v>
      </c>
      <c r="F200" s="16" t="s">
        <v>740</v>
      </c>
      <c r="G200" s="14"/>
    </row>
    <row r="201" ht="20.1" customHeight="1" spans="1:7">
      <c r="A201" s="13" t="s">
        <v>1320</v>
      </c>
      <c r="B201" s="14" t="s">
        <v>1321</v>
      </c>
      <c r="C201" s="15" t="s">
        <v>1052</v>
      </c>
      <c r="D201" s="14" t="s">
        <v>660</v>
      </c>
      <c r="E201" s="14" t="s">
        <v>656</v>
      </c>
      <c r="F201" s="16" t="s">
        <v>740</v>
      </c>
      <c r="G201" s="14"/>
    </row>
    <row r="202" ht="20.1" customHeight="1" spans="1:7">
      <c r="A202" s="13" t="s">
        <v>1322</v>
      </c>
      <c r="B202" s="14" t="s">
        <v>1323</v>
      </c>
      <c r="C202" s="15" t="s">
        <v>1052</v>
      </c>
      <c r="D202" s="14" t="s">
        <v>660</v>
      </c>
      <c r="E202" s="14" t="s">
        <v>656</v>
      </c>
      <c r="F202" s="16" t="s">
        <v>740</v>
      </c>
      <c r="G202" s="14"/>
    </row>
    <row r="203" ht="20.1" customHeight="1" spans="1:7">
      <c r="A203" s="13" t="s">
        <v>1324</v>
      </c>
      <c r="B203" s="14" t="s">
        <v>899</v>
      </c>
      <c r="C203" s="15" t="s">
        <v>1052</v>
      </c>
      <c r="D203" s="14" t="s">
        <v>660</v>
      </c>
      <c r="E203" s="14" t="s">
        <v>654</v>
      </c>
      <c r="F203" s="16" t="s">
        <v>741</v>
      </c>
      <c r="G203" s="14"/>
    </row>
    <row r="204" ht="20.1" customHeight="1" spans="1:7">
      <c r="A204" s="13" t="s">
        <v>1325</v>
      </c>
      <c r="B204" s="14" t="s">
        <v>1326</v>
      </c>
      <c r="C204" s="15" t="s">
        <v>1052</v>
      </c>
      <c r="D204" s="14" t="s">
        <v>660</v>
      </c>
      <c r="E204" s="14" t="s">
        <v>656</v>
      </c>
      <c r="F204" s="16" t="s">
        <v>742</v>
      </c>
      <c r="G204" s="14"/>
    </row>
    <row r="205" ht="20.1" customHeight="1" spans="1:7">
      <c r="A205" s="13" t="s">
        <v>1327</v>
      </c>
      <c r="B205" s="14" t="s">
        <v>904</v>
      </c>
      <c r="C205" s="15" t="s">
        <v>1052</v>
      </c>
      <c r="D205" s="14" t="s">
        <v>660</v>
      </c>
      <c r="E205" s="14" t="s">
        <v>656</v>
      </c>
      <c r="F205" s="16" t="s">
        <v>742</v>
      </c>
      <c r="G205" s="14"/>
    </row>
    <row r="206" ht="20.1" customHeight="1" spans="1:7">
      <c r="A206" s="13" t="s">
        <v>1328</v>
      </c>
      <c r="B206" s="14" t="s">
        <v>914</v>
      </c>
      <c r="C206" s="15" t="s">
        <v>1052</v>
      </c>
      <c r="D206" s="14" t="s">
        <v>660</v>
      </c>
      <c r="E206" s="14" t="s">
        <v>656</v>
      </c>
      <c r="F206" s="16" t="s">
        <v>743</v>
      </c>
      <c r="G206" s="14"/>
    </row>
    <row r="207" ht="20.1" customHeight="1" spans="1:7">
      <c r="A207" s="13">
        <v>2015028</v>
      </c>
      <c r="B207" s="17" t="s">
        <v>915</v>
      </c>
      <c r="C207" s="15" t="s">
        <v>1052</v>
      </c>
      <c r="D207" s="14" t="s">
        <v>660</v>
      </c>
      <c r="E207" s="14" t="s">
        <v>656</v>
      </c>
      <c r="F207" s="16" t="s">
        <v>743</v>
      </c>
      <c r="G207" s="14"/>
    </row>
    <row r="208" ht="20.1" customHeight="1" spans="1:7">
      <c r="A208" s="13" t="s">
        <v>1329</v>
      </c>
      <c r="B208" s="17" t="s">
        <v>1330</v>
      </c>
      <c r="C208" s="15" t="s">
        <v>1052</v>
      </c>
      <c r="D208" s="14" t="s">
        <v>660</v>
      </c>
      <c r="E208" s="14" t="s">
        <v>656</v>
      </c>
      <c r="F208" s="16" t="s">
        <v>740</v>
      </c>
      <c r="G208" s="14"/>
    </row>
    <row r="209" ht="20.1" customHeight="1" spans="1:7">
      <c r="A209" s="13" t="s">
        <v>1331</v>
      </c>
      <c r="B209" s="17" t="s">
        <v>886</v>
      </c>
      <c r="C209" s="15" t="s">
        <v>1052</v>
      </c>
      <c r="D209" s="14" t="s">
        <v>660</v>
      </c>
      <c r="E209" s="14" t="s">
        <v>655</v>
      </c>
      <c r="F209" s="16" t="s">
        <v>740</v>
      </c>
      <c r="G209" s="14"/>
    </row>
    <row r="210" ht="20.1" customHeight="1" spans="1:7">
      <c r="A210" s="13" t="s">
        <v>1332</v>
      </c>
      <c r="B210" s="17" t="s">
        <v>1333</v>
      </c>
      <c r="C210" s="15" t="s">
        <v>1052</v>
      </c>
      <c r="D210" s="14" t="s">
        <v>660</v>
      </c>
      <c r="E210" s="14" t="s">
        <v>656</v>
      </c>
      <c r="F210" s="16" t="s">
        <v>740</v>
      </c>
      <c r="G210" s="14"/>
    </row>
    <row r="211" ht="20.1" customHeight="1" spans="1:7">
      <c r="A211" s="13" t="s">
        <v>1334</v>
      </c>
      <c r="B211" s="14" t="s">
        <v>879</v>
      </c>
      <c r="C211" s="15" t="s">
        <v>1052</v>
      </c>
      <c r="D211" s="14" t="s">
        <v>660</v>
      </c>
      <c r="E211" s="14" t="s">
        <v>654</v>
      </c>
      <c r="F211" s="16" t="s">
        <v>739</v>
      </c>
      <c r="G211" s="14"/>
    </row>
    <row r="212" ht="20.1" customHeight="1" spans="1:7">
      <c r="A212" s="13" t="s">
        <v>1335</v>
      </c>
      <c r="B212" s="14" t="s">
        <v>876</v>
      </c>
      <c r="C212" s="15" t="s">
        <v>1052</v>
      </c>
      <c r="D212" s="14" t="s">
        <v>660</v>
      </c>
      <c r="E212" s="14" t="s">
        <v>654</v>
      </c>
      <c r="F212" s="16" t="s">
        <v>739</v>
      </c>
      <c r="G212" s="14"/>
    </row>
    <row r="213" ht="20.1" customHeight="1" spans="1:7">
      <c r="A213" s="13" t="s">
        <v>1336</v>
      </c>
      <c r="B213" s="14" t="s">
        <v>1337</v>
      </c>
      <c r="C213" s="15" t="s">
        <v>1052</v>
      </c>
      <c r="D213" s="14" t="s">
        <v>660</v>
      </c>
      <c r="E213" s="14" t="s">
        <v>654</v>
      </c>
      <c r="F213" s="16" t="s">
        <v>739</v>
      </c>
      <c r="G213" s="14"/>
    </row>
    <row r="214" ht="20.1" customHeight="1" spans="1:7">
      <c r="A214" s="13" t="s">
        <v>1338</v>
      </c>
      <c r="B214" s="14" t="s">
        <v>1339</v>
      </c>
      <c r="C214" s="15" t="s">
        <v>1052</v>
      </c>
      <c r="D214" s="14" t="s">
        <v>663</v>
      </c>
      <c r="E214" s="14" t="s">
        <v>656</v>
      </c>
      <c r="F214" s="16" t="s">
        <v>754</v>
      </c>
      <c r="G214" s="14"/>
    </row>
    <row r="215" ht="20.1" customHeight="1" spans="1:7">
      <c r="A215" s="13" t="s">
        <v>1340</v>
      </c>
      <c r="B215" s="14" t="s">
        <v>877</v>
      </c>
      <c r="C215" s="15" t="s">
        <v>1052</v>
      </c>
      <c r="D215" s="14" t="s">
        <v>660</v>
      </c>
      <c r="E215" s="14" t="s">
        <v>654</v>
      </c>
      <c r="F215" s="16" t="s">
        <v>739</v>
      </c>
      <c r="G215" s="14"/>
    </row>
    <row r="216" ht="20.1" customHeight="1" spans="1:7">
      <c r="A216" s="13" t="s">
        <v>1341</v>
      </c>
      <c r="B216" s="14" t="s">
        <v>878</v>
      </c>
      <c r="C216" s="15" t="s">
        <v>1052</v>
      </c>
      <c r="D216" s="14" t="s">
        <v>660</v>
      </c>
      <c r="E216" s="14" t="s">
        <v>654</v>
      </c>
      <c r="F216" s="16" t="s">
        <v>739</v>
      </c>
      <c r="G216" s="14"/>
    </row>
    <row r="217" ht="20.1" customHeight="1" spans="1:7">
      <c r="A217" s="13" t="s">
        <v>1342</v>
      </c>
      <c r="B217" s="14" t="s">
        <v>880</v>
      </c>
      <c r="C217" s="15" t="s">
        <v>1052</v>
      </c>
      <c r="D217" s="14" t="s">
        <v>660</v>
      </c>
      <c r="E217" s="14" t="s">
        <v>654</v>
      </c>
      <c r="F217" s="16" t="s">
        <v>739</v>
      </c>
      <c r="G217" s="14"/>
    </row>
    <row r="218" ht="20.1" customHeight="1" spans="1:7">
      <c r="A218" s="13" t="s">
        <v>1343</v>
      </c>
      <c r="B218" s="14" t="s">
        <v>1344</v>
      </c>
      <c r="C218" s="15" t="s">
        <v>1052</v>
      </c>
      <c r="D218" s="14" t="s">
        <v>660</v>
      </c>
      <c r="E218" s="14" t="s">
        <v>656</v>
      </c>
      <c r="F218" s="16" t="s">
        <v>739</v>
      </c>
      <c r="G218" s="14"/>
    </row>
    <row r="219" ht="20.1" customHeight="1" spans="1:7">
      <c r="A219" s="13" t="s">
        <v>1345</v>
      </c>
      <c r="B219" s="14" t="s">
        <v>1346</v>
      </c>
      <c r="C219" s="15" t="s">
        <v>1052</v>
      </c>
      <c r="D219" s="14" t="s">
        <v>660</v>
      </c>
      <c r="E219" s="14" t="s">
        <v>654</v>
      </c>
      <c r="F219" s="16" t="s">
        <v>739</v>
      </c>
      <c r="G219" s="14"/>
    </row>
    <row r="220" ht="20.1" customHeight="1" spans="1:7">
      <c r="A220" s="13" t="s">
        <v>1347</v>
      </c>
      <c r="B220" s="14" t="s">
        <v>875</v>
      </c>
      <c r="C220" s="15" t="s">
        <v>1052</v>
      </c>
      <c r="D220" s="14" t="s">
        <v>660</v>
      </c>
      <c r="E220" s="14" t="s">
        <v>654</v>
      </c>
      <c r="F220" s="16" t="s">
        <v>739</v>
      </c>
      <c r="G220" s="14"/>
    </row>
    <row r="221" ht="20.1" customHeight="1" spans="1:7">
      <c r="A221" s="13" t="s">
        <v>1348</v>
      </c>
      <c r="B221" s="14" t="s">
        <v>1349</v>
      </c>
      <c r="C221" s="15" t="s">
        <v>1052</v>
      </c>
      <c r="D221" s="14" t="s">
        <v>660</v>
      </c>
      <c r="E221" s="14" t="s">
        <v>656</v>
      </c>
      <c r="F221" s="16" t="s">
        <v>740</v>
      </c>
      <c r="G221" s="14"/>
    </row>
    <row r="222" ht="20.1" customHeight="1" spans="1:7">
      <c r="A222" s="13" t="s">
        <v>1350</v>
      </c>
      <c r="B222" s="14" t="s">
        <v>891</v>
      </c>
      <c r="C222" s="15" t="s">
        <v>1052</v>
      </c>
      <c r="D222" s="14" t="s">
        <v>660</v>
      </c>
      <c r="E222" s="14" t="s">
        <v>654</v>
      </c>
      <c r="F222" s="16" t="s">
        <v>740</v>
      </c>
      <c r="G222" s="14"/>
    </row>
    <row r="223" ht="20.1" customHeight="1" spans="1:7">
      <c r="A223" s="13" t="s">
        <v>1351</v>
      </c>
      <c r="B223" s="14" t="s">
        <v>896</v>
      </c>
      <c r="C223" s="15" t="s">
        <v>1052</v>
      </c>
      <c r="D223" s="14" t="s">
        <v>660</v>
      </c>
      <c r="E223" s="14" t="s">
        <v>654</v>
      </c>
      <c r="F223" s="16" t="s">
        <v>740</v>
      </c>
      <c r="G223" s="14"/>
    </row>
    <row r="224" ht="20.1" customHeight="1" spans="1:7">
      <c r="A224" s="13" t="s">
        <v>1352</v>
      </c>
      <c r="B224" s="14" t="s">
        <v>892</v>
      </c>
      <c r="C224" s="15" t="s">
        <v>1052</v>
      </c>
      <c r="D224" s="14" t="s">
        <v>660</v>
      </c>
      <c r="E224" s="14" t="s">
        <v>654</v>
      </c>
      <c r="F224" s="16" t="s">
        <v>740</v>
      </c>
      <c r="G224" s="14"/>
    </row>
    <row r="225" ht="20.1" customHeight="1" spans="1:7">
      <c r="A225" s="13" t="s">
        <v>1353</v>
      </c>
      <c r="B225" s="14" t="s">
        <v>893</v>
      </c>
      <c r="C225" s="15" t="s">
        <v>1052</v>
      </c>
      <c r="D225" s="14" t="s">
        <v>660</v>
      </c>
      <c r="E225" s="14" t="s">
        <v>654</v>
      </c>
      <c r="F225" s="16" t="s">
        <v>740</v>
      </c>
      <c r="G225" s="14"/>
    </row>
    <row r="226" ht="20.1" customHeight="1" spans="1:7">
      <c r="A226" s="13" t="s">
        <v>1354</v>
      </c>
      <c r="B226" s="14" t="s">
        <v>894</v>
      </c>
      <c r="C226" s="15" t="s">
        <v>1052</v>
      </c>
      <c r="D226" s="14" t="s">
        <v>660</v>
      </c>
      <c r="E226" s="14" t="s">
        <v>654</v>
      </c>
      <c r="F226" s="16" t="s">
        <v>740</v>
      </c>
      <c r="G226" s="14"/>
    </row>
    <row r="227" ht="20.1" customHeight="1" spans="1:7">
      <c r="A227" s="13" t="s">
        <v>1355</v>
      </c>
      <c r="B227" s="14" t="s">
        <v>895</v>
      </c>
      <c r="C227" s="15" t="s">
        <v>1052</v>
      </c>
      <c r="D227" s="14" t="s">
        <v>660</v>
      </c>
      <c r="E227" s="14" t="s">
        <v>654</v>
      </c>
      <c r="F227" s="16" t="s">
        <v>740</v>
      </c>
      <c r="G227" s="14"/>
    </row>
    <row r="228" ht="20.1" customHeight="1" spans="1:7">
      <c r="A228" s="13" t="s">
        <v>1356</v>
      </c>
      <c r="B228" s="14" t="s">
        <v>1357</v>
      </c>
      <c r="C228" s="15" t="s">
        <v>1052</v>
      </c>
      <c r="D228" s="14" t="s">
        <v>660</v>
      </c>
      <c r="E228" s="14" t="s">
        <v>654</v>
      </c>
      <c r="F228" s="16" t="s">
        <v>740</v>
      </c>
      <c r="G228" s="14"/>
    </row>
    <row r="229" ht="20.1" customHeight="1" spans="1:7">
      <c r="A229" s="13" t="s">
        <v>1358</v>
      </c>
      <c r="B229" s="14" t="s">
        <v>890</v>
      </c>
      <c r="C229" s="15" t="s">
        <v>1052</v>
      </c>
      <c r="D229" s="14" t="s">
        <v>660</v>
      </c>
      <c r="E229" s="14" t="s">
        <v>654</v>
      </c>
      <c r="F229" s="16" t="s">
        <v>740</v>
      </c>
      <c r="G229" s="14"/>
    </row>
    <row r="230" ht="20.1" customHeight="1" spans="1:7">
      <c r="A230" s="13" t="s">
        <v>1359</v>
      </c>
      <c r="B230" s="14" t="s">
        <v>889</v>
      </c>
      <c r="C230" s="15" t="s">
        <v>1052</v>
      </c>
      <c r="D230" s="14" t="s">
        <v>660</v>
      </c>
      <c r="E230" s="14" t="s">
        <v>654</v>
      </c>
      <c r="F230" s="16" t="s">
        <v>740</v>
      </c>
      <c r="G230" s="14"/>
    </row>
    <row r="231" ht="20.1" customHeight="1" spans="1:7">
      <c r="A231" s="13" t="s">
        <v>1360</v>
      </c>
      <c r="B231" s="14" t="s">
        <v>888</v>
      </c>
      <c r="C231" s="15" t="s">
        <v>1052</v>
      </c>
      <c r="D231" s="14" t="s">
        <v>660</v>
      </c>
      <c r="E231" s="14" t="s">
        <v>654</v>
      </c>
      <c r="F231" s="16" t="s">
        <v>740</v>
      </c>
      <c r="G231" s="14"/>
    </row>
    <row r="232" ht="20.1" customHeight="1" spans="1:7">
      <c r="A232" s="13" t="s">
        <v>1361</v>
      </c>
      <c r="B232" s="14" t="s">
        <v>898</v>
      </c>
      <c r="C232" s="15" t="s">
        <v>1052</v>
      </c>
      <c r="D232" s="14" t="s">
        <v>660</v>
      </c>
      <c r="E232" s="14" t="s">
        <v>654</v>
      </c>
      <c r="F232" s="16" t="s">
        <v>741</v>
      </c>
      <c r="G232" s="14"/>
    </row>
    <row r="233" ht="20.1" customHeight="1" spans="1:7">
      <c r="A233" s="13" t="s">
        <v>1362</v>
      </c>
      <c r="B233" s="14" t="s">
        <v>900</v>
      </c>
      <c r="C233" s="15" t="s">
        <v>1052</v>
      </c>
      <c r="D233" s="14" t="s">
        <v>660</v>
      </c>
      <c r="E233" s="14" t="s">
        <v>654</v>
      </c>
      <c r="F233" s="16" t="s">
        <v>741</v>
      </c>
      <c r="G233" s="14"/>
    </row>
    <row r="234" ht="20.1" customHeight="1" spans="1:7">
      <c r="A234" s="13" t="s">
        <v>1363</v>
      </c>
      <c r="B234" s="14" t="s">
        <v>897</v>
      </c>
      <c r="C234" s="15" t="s">
        <v>1052</v>
      </c>
      <c r="D234" s="14" t="s">
        <v>660</v>
      </c>
      <c r="E234" s="14" t="s">
        <v>654</v>
      </c>
      <c r="F234" s="16" t="s">
        <v>741</v>
      </c>
      <c r="G234" s="14"/>
    </row>
    <row r="235" ht="20.1" customHeight="1" spans="1:7">
      <c r="A235" s="13" t="s">
        <v>1364</v>
      </c>
      <c r="B235" s="14" t="s">
        <v>908</v>
      </c>
      <c r="C235" s="15" t="s">
        <v>1052</v>
      </c>
      <c r="D235" s="14" t="s">
        <v>660</v>
      </c>
      <c r="E235" s="14" t="s">
        <v>654</v>
      </c>
      <c r="F235" s="16" t="s">
        <v>742</v>
      </c>
      <c r="G235" s="14"/>
    </row>
    <row r="236" ht="20.1" customHeight="1" spans="1:7">
      <c r="A236" s="13" t="s">
        <v>1365</v>
      </c>
      <c r="B236" s="14" t="s">
        <v>905</v>
      </c>
      <c r="C236" s="15" t="s">
        <v>1052</v>
      </c>
      <c r="D236" s="14" t="s">
        <v>660</v>
      </c>
      <c r="E236" s="14" t="s">
        <v>654</v>
      </c>
      <c r="F236" s="16" t="s">
        <v>742</v>
      </c>
      <c r="G236" s="14"/>
    </row>
    <row r="237" ht="20.1" customHeight="1" spans="1:7">
      <c r="A237" s="13" t="s">
        <v>1366</v>
      </c>
      <c r="B237" s="14" t="s">
        <v>907</v>
      </c>
      <c r="C237" s="15" t="s">
        <v>1052</v>
      </c>
      <c r="D237" s="14" t="s">
        <v>660</v>
      </c>
      <c r="E237" s="14" t="s">
        <v>654</v>
      </c>
      <c r="F237" s="16" t="s">
        <v>742</v>
      </c>
      <c r="G237" s="14"/>
    </row>
    <row r="238" ht="20.1" customHeight="1" spans="1:7">
      <c r="A238" s="13" t="s">
        <v>1367</v>
      </c>
      <c r="B238" s="14" t="s">
        <v>913</v>
      </c>
      <c r="C238" s="15" t="s">
        <v>1052</v>
      </c>
      <c r="D238" s="14" t="s">
        <v>660</v>
      </c>
      <c r="E238" s="14" t="s">
        <v>654</v>
      </c>
      <c r="F238" s="16" t="s">
        <v>742</v>
      </c>
      <c r="G238" s="14"/>
    </row>
    <row r="239" ht="20.1" customHeight="1" spans="1:7">
      <c r="A239" s="13" t="s">
        <v>1368</v>
      </c>
      <c r="B239" s="14" t="s">
        <v>912</v>
      </c>
      <c r="C239" s="15" t="s">
        <v>1052</v>
      </c>
      <c r="D239" s="14" t="s">
        <v>660</v>
      </c>
      <c r="E239" s="14" t="s">
        <v>654</v>
      </c>
      <c r="F239" s="16" t="s">
        <v>742</v>
      </c>
      <c r="G239" s="14"/>
    </row>
    <row r="240" ht="20.1" customHeight="1" spans="1:7">
      <c r="A240" s="13" t="s">
        <v>1369</v>
      </c>
      <c r="B240" s="14" t="s">
        <v>909</v>
      </c>
      <c r="C240" s="15" t="s">
        <v>1052</v>
      </c>
      <c r="D240" s="14" t="s">
        <v>660</v>
      </c>
      <c r="E240" s="14" t="s">
        <v>654</v>
      </c>
      <c r="F240" s="16" t="s">
        <v>742</v>
      </c>
      <c r="G240" s="14"/>
    </row>
    <row r="241" ht="20.1" customHeight="1" spans="1:7">
      <c r="A241" s="13" t="s">
        <v>1370</v>
      </c>
      <c r="B241" s="14" t="s">
        <v>910</v>
      </c>
      <c r="C241" s="15" t="s">
        <v>1052</v>
      </c>
      <c r="D241" s="14" t="s">
        <v>660</v>
      </c>
      <c r="E241" s="14" t="s">
        <v>654</v>
      </c>
      <c r="F241" s="16" t="s">
        <v>742</v>
      </c>
      <c r="G241" s="14"/>
    </row>
    <row r="242" ht="20.1" customHeight="1" spans="1:7">
      <c r="A242" s="13" t="s">
        <v>1371</v>
      </c>
      <c r="B242" s="14" t="s">
        <v>911</v>
      </c>
      <c r="C242" s="15" t="s">
        <v>1052</v>
      </c>
      <c r="D242" s="14" t="s">
        <v>660</v>
      </c>
      <c r="E242" s="14" t="s">
        <v>654</v>
      </c>
      <c r="F242" s="16" t="s">
        <v>742</v>
      </c>
      <c r="G242" s="14"/>
    </row>
    <row r="243" ht="20.1" customHeight="1" spans="1:7">
      <c r="A243" s="13" t="s">
        <v>1372</v>
      </c>
      <c r="B243" s="14" t="s">
        <v>926</v>
      </c>
      <c r="C243" s="15" t="s">
        <v>1052</v>
      </c>
      <c r="D243" s="14" t="s">
        <v>660</v>
      </c>
      <c r="E243" s="14" t="s">
        <v>654</v>
      </c>
      <c r="F243" s="16" t="s">
        <v>743</v>
      </c>
      <c r="G243" s="14"/>
    </row>
    <row r="244" ht="20.1" customHeight="1" spans="1:7">
      <c r="A244" s="13" t="s">
        <v>1373</v>
      </c>
      <c r="B244" s="14" t="s">
        <v>917</v>
      </c>
      <c r="C244" s="15" t="s">
        <v>1052</v>
      </c>
      <c r="D244" s="14" t="s">
        <v>660</v>
      </c>
      <c r="E244" s="14" t="s">
        <v>654</v>
      </c>
      <c r="F244" s="16" t="s">
        <v>743</v>
      </c>
      <c r="G244" s="14"/>
    </row>
    <row r="245" ht="20.1" customHeight="1" spans="1:7">
      <c r="A245" s="13" t="s">
        <v>1374</v>
      </c>
      <c r="B245" s="14" t="s">
        <v>918</v>
      </c>
      <c r="C245" s="15" t="s">
        <v>1052</v>
      </c>
      <c r="D245" s="14" t="s">
        <v>660</v>
      </c>
      <c r="E245" s="14" t="s">
        <v>654</v>
      </c>
      <c r="F245" s="16" t="s">
        <v>743</v>
      </c>
      <c r="G245" s="14"/>
    </row>
    <row r="246" ht="20.1" customHeight="1" spans="1:7">
      <c r="A246" s="13" t="s">
        <v>1375</v>
      </c>
      <c r="B246" s="14" t="s">
        <v>919</v>
      </c>
      <c r="C246" s="15" t="s">
        <v>1052</v>
      </c>
      <c r="D246" s="14" t="s">
        <v>660</v>
      </c>
      <c r="E246" s="14" t="s">
        <v>654</v>
      </c>
      <c r="F246" s="16" t="s">
        <v>743</v>
      </c>
      <c r="G246" s="14"/>
    </row>
    <row r="247" ht="20.1" customHeight="1" spans="1:7">
      <c r="A247" s="13" t="s">
        <v>1376</v>
      </c>
      <c r="B247" s="14" t="s">
        <v>920</v>
      </c>
      <c r="C247" s="15" t="s">
        <v>1052</v>
      </c>
      <c r="D247" s="14" t="s">
        <v>660</v>
      </c>
      <c r="E247" s="14" t="s">
        <v>654</v>
      </c>
      <c r="F247" s="16" t="s">
        <v>743</v>
      </c>
      <c r="G247" s="14"/>
    </row>
    <row r="248" ht="20.1" customHeight="1" spans="1:7">
      <c r="A248" s="13" t="s">
        <v>1377</v>
      </c>
      <c r="B248" s="14" t="s">
        <v>928</v>
      </c>
      <c r="C248" s="15" t="s">
        <v>1052</v>
      </c>
      <c r="D248" s="14" t="s">
        <v>660</v>
      </c>
      <c r="E248" s="14" t="s">
        <v>654</v>
      </c>
      <c r="F248" s="16" t="s">
        <v>743</v>
      </c>
      <c r="G248" s="14"/>
    </row>
    <row r="249" ht="20.1" customHeight="1" spans="1:7">
      <c r="A249" s="13" t="s">
        <v>1378</v>
      </c>
      <c r="B249" s="14" t="s">
        <v>921</v>
      </c>
      <c r="C249" s="15" t="s">
        <v>1052</v>
      </c>
      <c r="D249" s="14" t="s">
        <v>660</v>
      </c>
      <c r="E249" s="14" t="s">
        <v>654</v>
      </c>
      <c r="F249" s="16" t="s">
        <v>743</v>
      </c>
      <c r="G249" s="14"/>
    </row>
    <row r="250" ht="20.1" customHeight="1" spans="1:7">
      <c r="A250" s="13" t="s">
        <v>1379</v>
      </c>
      <c r="B250" s="14" t="s">
        <v>1380</v>
      </c>
      <c r="C250" s="15" t="s">
        <v>1052</v>
      </c>
      <c r="D250" s="14" t="s">
        <v>660</v>
      </c>
      <c r="E250" s="14" t="s">
        <v>654</v>
      </c>
      <c r="F250" s="16" t="s">
        <v>743</v>
      </c>
      <c r="G250" s="14"/>
    </row>
    <row r="251" ht="20.1" customHeight="1" spans="1:7">
      <c r="A251" s="13" t="s">
        <v>1381</v>
      </c>
      <c r="B251" s="14" t="s">
        <v>922</v>
      </c>
      <c r="C251" s="15" t="s">
        <v>1052</v>
      </c>
      <c r="D251" s="14" t="s">
        <v>660</v>
      </c>
      <c r="E251" s="14" t="s">
        <v>654</v>
      </c>
      <c r="F251" s="16" t="s">
        <v>743</v>
      </c>
      <c r="G251" s="14"/>
    </row>
    <row r="252" ht="20.1" customHeight="1" spans="1:7">
      <c r="A252" s="13" t="s">
        <v>1382</v>
      </c>
      <c r="B252" s="14" t="s">
        <v>923</v>
      </c>
      <c r="C252" s="15" t="s">
        <v>1052</v>
      </c>
      <c r="D252" s="14" t="s">
        <v>660</v>
      </c>
      <c r="E252" s="14" t="s">
        <v>654</v>
      </c>
      <c r="F252" s="16" t="s">
        <v>743</v>
      </c>
      <c r="G252" s="14"/>
    </row>
    <row r="253" ht="20.1" customHeight="1" spans="1:7">
      <c r="A253" s="13" t="s">
        <v>1383</v>
      </c>
      <c r="B253" s="14" t="s">
        <v>924</v>
      </c>
      <c r="C253" s="15" t="s">
        <v>1052</v>
      </c>
      <c r="D253" s="14" t="s">
        <v>660</v>
      </c>
      <c r="E253" s="14" t="s">
        <v>654</v>
      </c>
      <c r="F253" s="16" t="s">
        <v>743</v>
      </c>
      <c r="G253" s="14"/>
    </row>
    <row r="254" ht="20.1" customHeight="1" spans="1:7">
      <c r="A254" s="13" t="s">
        <v>1384</v>
      </c>
      <c r="B254" s="14" t="s">
        <v>925</v>
      </c>
      <c r="C254" s="15" t="s">
        <v>1052</v>
      </c>
      <c r="D254" s="14" t="s">
        <v>660</v>
      </c>
      <c r="E254" s="14" t="s">
        <v>654</v>
      </c>
      <c r="F254" s="16" t="s">
        <v>743</v>
      </c>
      <c r="G254" s="14"/>
    </row>
    <row r="255" ht="20.1" customHeight="1" spans="1:7">
      <c r="A255" s="13" t="s">
        <v>1385</v>
      </c>
      <c r="B255" s="14" t="s">
        <v>927</v>
      </c>
      <c r="C255" s="15" t="s">
        <v>1052</v>
      </c>
      <c r="D255" s="14" t="s">
        <v>660</v>
      </c>
      <c r="E255" s="14" t="s">
        <v>654</v>
      </c>
      <c r="F255" s="16" t="s">
        <v>743</v>
      </c>
      <c r="G255" s="14"/>
    </row>
    <row r="256" ht="20.1" customHeight="1" spans="1:7">
      <c r="A256" s="13">
        <v>2016029</v>
      </c>
      <c r="B256" s="17" t="s">
        <v>906</v>
      </c>
      <c r="C256" s="15" t="s">
        <v>1052</v>
      </c>
      <c r="D256" s="14" t="s">
        <v>660</v>
      </c>
      <c r="E256" s="14" t="s">
        <v>654</v>
      </c>
      <c r="F256" s="16" t="s">
        <v>742</v>
      </c>
      <c r="G256" s="14"/>
    </row>
    <row r="257" ht="20.1" customHeight="1" spans="1:7">
      <c r="A257" s="13" t="s">
        <v>1386</v>
      </c>
      <c r="B257" s="14" t="s">
        <v>1387</v>
      </c>
      <c r="C257" s="15" t="s">
        <v>1052</v>
      </c>
      <c r="D257" s="14" t="s">
        <v>659</v>
      </c>
      <c r="E257" s="14" t="s">
        <v>655</v>
      </c>
      <c r="F257" s="16" t="s">
        <v>1204</v>
      </c>
      <c r="G257" s="14"/>
    </row>
    <row r="258" ht="20.1" customHeight="1" spans="1:7">
      <c r="A258" s="13" t="s">
        <v>1388</v>
      </c>
      <c r="B258" s="14" t="s">
        <v>1389</v>
      </c>
      <c r="C258" s="15" t="s">
        <v>1052</v>
      </c>
      <c r="D258" s="14" t="s">
        <v>659</v>
      </c>
      <c r="E258" s="14" t="s">
        <v>655</v>
      </c>
      <c r="F258" s="16" t="s">
        <v>1204</v>
      </c>
      <c r="G258" s="14"/>
    </row>
    <row r="259" ht="20.1" customHeight="1" spans="1:7">
      <c r="A259" s="13" t="s">
        <v>1287</v>
      </c>
      <c r="B259" s="14" t="s">
        <v>1390</v>
      </c>
      <c r="C259" s="15" t="s">
        <v>1052</v>
      </c>
      <c r="D259" s="14" t="s">
        <v>659</v>
      </c>
      <c r="E259" s="14" t="s">
        <v>655</v>
      </c>
      <c r="F259" s="16" t="s">
        <v>745</v>
      </c>
      <c r="G259" s="14"/>
    </row>
    <row r="260" ht="20.1" customHeight="1" spans="1:7">
      <c r="A260" s="13" t="s">
        <v>1391</v>
      </c>
      <c r="B260" s="14" t="s">
        <v>930</v>
      </c>
      <c r="C260" s="15" t="s">
        <v>1052</v>
      </c>
      <c r="D260" s="14" t="s">
        <v>659</v>
      </c>
      <c r="E260" s="14" t="s">
        <v>654</v>
      </c>
      <c r="F260" s="16" t="s">
        <v>745</v>
      </c>
      <c r="G260" s="14"/>
    </row>
    <row r="261" ht="20.1" customHeight="1" spans="1:7">
      <c r="A261" s="13" t="s">
        <v>1392</v>
      </c>
      <c r="B261" s="14" t="s">
        <v>1393</v>
      </c>
      <c r="C261" s="15" t="s">
        <v>1052</v>
      </c>
      <c r="D261" s="14" t="s">
        <v>659</v>
      </c>
      <c r="E261" s="14" t="s">
        <v>655</v>
      </c>
      <c r="F261" s="16" t="s">
        <v>745</v>
      </c>
      <c r="G261" s="14"/>
    </row>
    <row r="262" ht="20.1" customHeight="1" spans="1:7">
      <c r="A262" s="13" t="s">
        <v>1394</v>
      </c>
      <c r="B262" s="14" t="s">
        <v>1395</v>
      </c>
      <c r="C262" s="15" t="s">
        <v>1052</v>
      </c>
      <c r="D262" s="14" t="s">
        <v>659</v>
      </c>
      <c r="E262" s="14" t="s">
        <v>655</v>
      </c>
      <c r="F262" s="16" t="s">
        <v>745</v>
      </c>
      <c r="G262" s="14"/>
    </row>
    <row r="263" ht="20.1" customHeight="1" spans="1:7">
      <c r="A263" s="13" t="s">
        <v>1396</v>
      </c>
      <c r="B263" s="14" t="s">
        <v>1397</v>
      </c>
      <c r="C263" s="15" t="s">
        <v>1052</v>
      </c>
      <c r="D263" s="14" t="s">
        <v>659</v>
      </c>
      <c r="E263" s="14" t="s">
        <v>655</v>
      </c>
      <c r="F263" s="16" t="s">
        <v>745</v>
      </c>
      <c r="G263" s="14"/>
    </row>
    <row r="264" ht="20.1" customHeight="1" spans="1:7">
      <c r="A264" s="13" t="s">
        <v>1398</v>
      </c>
      <c r="B264" s="14" t="s">
        <v>945</v>
      </c>
      <c r="C264" s="15" t="s">
        <v>1052</v>
      </c>
      <c r="D264" s="14" t="s">
        <v>659</v>
      </c>
      <c r="E264" s="14" t="s">
        <v>655</v>
      </c>
      <c r="F264" s="16" t="s">
        <v>746</v>
      </c>
      <c r="G264" s="14"/>
    </row>
    <row r="265" ht="20.1" customHeight="1" spans="1:7">
      <c r="A265" s="13" t="s">
        <v>1399</v>
      </c>
      <c r="B265" s="14" t="s">
        <v>944</v>
      </c>
      <c r="C265" s="15" t="s">
        <v>1052</v>
      </c>
      <c r="D265" s="14" t="s">
        <v>659</v>
      </c>
      <c r="E265" s="14" t="s">
        <v>655</v>
      </c>
      <c r="F265" s="16" t="s">
        <v>746</v>
      </c>
      <c r="G265" s="14"/>
    </row>
    <row r="266" ht="20.1" customHeight="1" spans="1:7">
      <c r="A266" s="13" t="s">
        <v>1400</v>
      </c>
      <c r="B266" s="14" t="s">
        <v>949</v>
      </c>
      <c r="C266" s="15" t="s">
        <v>1052</v>
      </c>
      <c r="D266" s="14" t="s">
        <v>659</v>
      </c>
      <c r="E266" s="14" t="s">
        <v>654</v>
      </c>
      <c r="F266" s="16" t="s">
        <v>746</v>
      </c>
      <c r="G266" s="14"/>
    </row>
    <row r="267" ht="20.1" customHeight="1" spans="1:7">
      <c r="A267" s="13" t="s">
        <v>1401</v>
      </c>
      <c r="B267" s="14" t="s">
        <v>942</v>
      </c>
      <c r="C267" s="15" t="s">
        <v>1052</v>
      </c>
      <c r="D267" s="14" t="s">
        <v>659</v>
      </c>
      <c r="E267" s="14" t="s">
        <v>655</v>
      </c>
      <c r="F267" s="16" t="s">
        <v>746</v>
      </c>
      <c r="G267" s="14"/>
    </row>
    <row r="268" ht="20.1" customHeight="1" spans="1:7">
      <c r="A268" s="13" t="s">
        <v>1402</v>
      </c>
      <c r="B268" s="14" t="s">
        <v>1403</v>
      </c>
      <c r="C268" s="15" t="s">
        <v>1052</v>
      </c>
      <c r="D268" s="14" t="s">
        <v>659</v>
      </c>
      <c r="E268" s="14" t="s">
        <v>655</v>
      </c>
      <c r="F268" s="16" t="s">
        <v>746</v>
      </c>
      <c r="G268" s="14"/>
    </row>
    <row r="269" ht="20.1" customHeight="1" spans="1:7">
      <c r="A269" s="13" t="s">
        <v>1404</v>
      </c>
      <c r="B269" s="14" t="s">
        <v>943</v>
      </c>
      <c r="C269" s="15" t="s">
        <v>1052</v>
      </c>
      <c r="D269" s="14" t="s">
        <v>659</v>
      </c>
      <c r="E269" s="14" t="s">
        <v>655</v>
      </c>
      <c r="F269" s="16" t="s">
        <v>746</v>
      </c>
      <c r="G269" s="14"/>
    </row>
    <row r="270" ht="20.1" customHeight="1" spans="1:7">
      <c r="A270" s="13" t="s">
        <v>1405</v>
      </c>
      <c r="B270" s="14" t="s">
        <v>952</v>
      </c>
      <c r="C270" s="15" t="s">
        <v>1052</v>
      </c>
      <c r="D270" s="14" t="s">
        <v>659</v>
      </c>
      <c r="E270" s="14" t="s">
        <v>655</v>
      </c>
      <c r="F270" s="16" t="s">
        <v>747</v>
      </c>
      <c r="G270" s="14"/>
    </row>
    <row r="271" ht="20.1" customHeight="1" spans="1:7">
      <c r="A271" s="13" t="s">
        <v>1406</v>
      </c>
      <c r="B271" s="14" t="s">
        <v>955</v>
      </c>
      <c r="C271" s="15" t="s">
        <v>1052</v>
      </c>
      <c r="D271" s="14" t="s">
        <v>659</v>
      </c>
      <c r="E271" s="14" t="s">
        <v>655</v>
      </c>
      <c r="F271" s="16" t="s">
        <v>747</v>
      </c>
      <c r="G271" s="14"/>
    </row>
    <row r="272" ht="20.1" customHeight="1" spans="1:7">
      <c r="A272" s="13" t="s">
        <v>1407</v>
      </c>
      <c r="B272" s="14" t="s">
        <v>953</v>
      </c>
      <c r="C272" s="15" t="s">
        <v>1052</v>
      </c>
      <c r="D272" s="14" t="s">
        <v>659</v>
      </c>
      <c r="E272" s="14" t="s">
        <v>655</v>
      </c>
      <c r="F272" s="16" t="s">
        <v>747</v>
      </c>
      <c r="G272" s="14"/>
    </row>
    <row r="273" ht="20.1" customHeight="1" spans="1:7">
      <c r="A273" s="13">
        <v>2018019</v>
      </c>
      <c r="B273" s="17" t="s">
        <v>1408</v>
      </c>
      <c r="C273" s="15" t="s">
        <v>1052</v>
      </c>
      <c r="D273" s="14" t="s">
        <v>660</v>
      </c>
      <c r="E273" s="14" t="s">
        <v>655</v>
      </c>
      <c r="F273" s="16" t="s">
        <v>739</v>
      </c>
      <c r="G273" s="14"/>
    </row>
    <row r="274" ht="20.1" customHeight="1" spans="1:7">
      <c r="A274" s="13" t="s">
        <v>1409</v>
      </c>
      <c r="B274" s="17" t="s">
        <v>946</v>
      </c>
      <c r="C274" s="15" t="s">
        <v>1052</v>
      </c>
      <c r="D274" s="14" t="s">
        <v>659</v>
      </c>
      <c r="E274" s="14" t="s">
        <v>655</v>
      </c>
      <c r="F274" s="16" t="s">
        <v>746</v>
      </c>
      <c r="G274" s="14"/>
    </row>
    <row r="275" ht="20.1" customHeight="1" spans="1:7">
      <c r="A275" s="13">
        <v>2018025</v>
      </c>
      <c r="B275" s="17" t="s">
        <v>1410</v>
      </c>
      <c r="C275" s="15" t="s">
        <v>1052</v>
      </c>
      <c r="D275" s="14" t="s">
        <v>659</v>
      </c>
      <c r="E275" s="14" t="s">
        <v>655</v>
      </c>
      <c r="F275" s="16" t="s">
        <v>747</v>
      </c>
      <c r="G275" s="14"/>
    </row>
    <row r="276" ht="20.1" customHeight="1" spans="1:7">
      <c r="A276" s="13" t="s">
        <v>1411</v>
      </c>
      <c r="B276" s="14" t="s">
        <v>1412</v>
      </c>
      <c r="C276" s="15" t="s">
        <v>1052</v>
      </c>
      <c r="D276" s="14" t="s">
        <v>659</v>
      </c>
      <c r="E276" s="14" t="s">
        <v>656</v>
      </c>
      <c r="F276" s="16" t="s">
        <v>1204</v>
      </c>
      <c r="G276" s="14"/>
    </row>
    <row r="277" ht="20.1" customHeight="1" spans="1:7">
      <c r="A277" s="13" t="s">
        <v>1413</v>
      </c>
      <c r="B277" s="14" t="s">
        <v>1414</v>
      </c>
      <c r="C277" s="15" t="s">
        <v>1052</v>
      </c>
      <c r="D277" s="14" t="s">
        <v>659</v>
      </c>
      <c r="E277" s="14" t="s">
        <v>656</v>
      </c>
      <c r="F277" s="16" t="s">
        <v>1204</v>
      </c>
      <c r="G277" s="14"/>
    </row>
    <row r="278" ht="20.1" customHeight="1" spans="1:7">
      <c r="A278" s="13" t="s">
        <v>1415</v>
      </c>
      <c r="B278" s="14" t="s">
        <v>1416</v>
      </c>
      <c r="C278" s="15" t="s">
        <v>1052</v>
      </c>
      <c r="D278" s="14" t="s">
        <v>659</v>
      </c>
      <c r="E278" s="14" t="s">
        <v>656</v>
      </c>
      <c r="F278" s="16" t="s">
        <v>745</v>
      </c>
      <c r="G278" s="14"/>
    </row>
    <row r="279" ht="20.1" customHeight="1" spans="1:7">
      <c r="A279" s="13" t="s">
        <v>1417</v>
      </c>
      <c r="B279" s="14" t="s">
        <v>1418</v>
      </c>
      <c r="C279" s="15" t="s">
        <v>1052</v>
      </c>
      <c r="D279" s="14" t="s">
        <v>659</v>
      </c>
      <c r="E279" s="14" t="s">
        <v>656</v>
      </c>
      <c r="F279" s="16" t="s">
        <v>745</v>
      </c>
      <c r="G279" s="14"/>
    </row>
    <row r="280" ht="20.1" customHeight="1" spans="1:7">
      <c r="A280" s="13" t="s">
        <v>1419</v>
      </c>
      <c r="B280" s="14" t="s">
        <v>1420</v>
      </c>
      <c r="C280" s="15" t="s">
        <v>1052</v>
      </c>
      <c r="D280" s="14" t="s">
        <v>659</v>
      </c>
      <c r="E280" s="14" t="s">
        <v>656</v>
      </c>
      <c r="F280" s="16" t="s">
        <v>745</v>
      </c>
      <c r="G280" s="14"/>
    </row>
    <row r="281" ht="20.1" customHeight="1" spans="1:7">
      <c r="A281" s="13" t="s">
        <v>1421</v>
      </c>
      <c r="B281" s="14" t="s">
        <v>1422</v>
      </c>
      <c r="C281" s="15" t="s">
        <v>1052</v>
      </c>
      <c r="D281" s="14" t="s">
        <v>659</v>
      </c>
      <c r="E281" s="14" t="s">
        <v>656</v>
      </c>
      <c r="F281" s="16" t="s">
        <v>745</v>
      </c>
      <c r="G281" s="14"/>
    </row>
    <row r="282" ht="20.1" customHeight="1" spans="1:7">
      <c r="A282" s="13" t="s">
        <v>1423</v>
      </c>
      <c r="B282" s="14" t="s">
        <v>1424</v>
      </c>
      <c r="C282" s="15" t="s">
        <v>1052</v>
      </c>
      <c r="D282" s="14" t="s">
        <v>659</v>
      </c>
      <c r="E282" s="14" t="s">
        <v>656</v>
      </c>
      <c r="F282" s="16" t="s">
        <v>745</v>
      </c>
      <c r="G282" s="14"/>
    </row>
    <row r="283" ht="20.1" customHeight="1" spans="1:7">
      <c r="A283" s="13" t="s">
        <v>1425</v>
      </c>
      <c r="B283" s="14" t="s">
        <v>1426</v>
      </c>
      <c r="C283" s="15" t="s">
        <v>1052</v>
      </c>
      <c r="D283" s="14" t="s">
        <v>659</v>
      </c>
      <c r="E283" s="14" t="s">
        <v>656</v>
      </c>
      <c r="F283" s="16" t="s">
        <v>746</v>
      </c>
      <c r="G283" s="14"/>
    </row>
    <row r="284" ht="20.1" customHeight="1" spans="1:7">
      <c r="A284" s="13" t="s">
        <v>1427</v>
      </c>
      <c r="B284" s="14" t="s">
        <v>1428</v>
      </c>
      <c r="C284" s="15" t="s">
        <v>1052</v>
      </c>
      <c r="D284" s="14" t="s">
        <v>659</v>
      </c>
      <c r="E284" s="14" t="s">
        <v>656</v>
      </c>
      <c r="F284" s="16" t="s">
        <v>746</v>
      </c>
      <c r="G284" s="14"/>
    </row>
    <row r="285" ht="20.1" customHeight="1" spans="1:7">
      <c r="A285" s="13" t="s">
        <v>1429</v>
      </c>
      <c r="B285" s="14" t="s">
        <v>1430</v>
      </c>
      <c r="C285" s="15" t="s">
        <v>1052</v>
      </c>
      <c r="D285" s="14" t="s">
        <v>659</v>
      </c>
      <c r="E285" s="14" t="s">
        <v>656</v>
      </c>
      <c r="F285" s="16" t="s">
        <v>746</v>
      </c>
      <c r="G285" s="14"/>
    </row>
    <row r="286" ht="20.1" customHeight="1" spans="1:7">
      <c r="A286" s="13" t="s">
        <v>1431</v>
      </c>
      <c r="B286" s="14" t="s">
        <v>1432</v>
      </c>
      <c r="C286" s="15" t="s">
        <v>1052</v>
      </c>
      <c r="D286" s="14" t="s">
        <v>659</v>
      </c>
      <c r="E286" s="14" t="s">
        <v>656</v>
      </c>
      <c r="F286" s="16" t="s">
        <v>746</v>
      </c>
      <c r="G286" s="14"/>
    </row>
    <row r="287" ht="20.1" customHeight="1" spans="1:7">
      <c r="A287" s="13" t="s">
        <v>1433</v>
      </c>
      <c r="B287" s="14" t="s">
        <v>1434</v>
      </c>
      <c r="C287" s="15" t="s">
        <v>1052</v>
      </c>
      <c r="D287" s="14" t="s">
        <v>659</v>
      </c>
      <c r="E287" s="14" t="s">
        <v>656</v>
      </c>
      <c r="F287" s="16" t="s">
        <v>746</v>
      </c>
      <c r="G287" s="14"/>
    </row>
    <row r="288" ht="20.1" customHeight="1" spans="1:7">
      <c r="A288" s="13" t="s">
        <v>1435</v>
      </c>
      <c r="B288" s="14" t="s">
        <v>1436</v>
      </c>
      <c r="C288" s="15" t="s">
        <v>1052</v>
      </c>
      <c r="D288" s="14" t="s">
        <v>659</v>
      </c>
      <c r="E288" s="14" t="s">
        <v>656</v>
      </c>
      <c r="F288" s="16" t="s">
        <v>747</v>
      </c>
      <c r="G288" s="14"/>
    </row>
    <row r="289" ht="20.1" customHeight="1" spans="1:7">
      <c r="A289" s="13">
        <v>2018020</v>
      </c>
      <c r="B289" s="17" t="s">
        <v>1437</v>
      </c>
      <c r="C289" s="15" t="s">
        <v>1052</v>
      </c>
      <c r="D289" s="14" t="s">
        <v>659</v>
      </c>
      <c r="E289" s="14" t="s">
        <v>656</v>
      </c>
      <c r="F289" s="16" t="s">
        <v>746</v>
      </c>
      <c r="G289" s="14"/>
    </row>
    <row r="290" ht="20.1" customHeight="1" spans="1:7">
      <c r="A290" s="13" t="s">
        <v>1438</v>
      </c>
      <c r="B290" s="17" t="s">
        <v>1439</v>
      </c>
      <c r="C290" s="15" t="s">
        <v>1052</v>
      </c>
      <c r="D290" s="14" t="s">
        <v>659</v>
      </c>
      <c r="E290" s="14" t="s">
        <v>656</v>
      </c>
      <c r="F290" s="16" t="s">
        <v>746</v>
      </c>
      <c r="G290" s="14"/>
    </row>
    <row r="291" ht="20.1" customHeight="1" spans="1:7">
      <c r="A291" s="13">
        <v>2018021</v>
      </c>
      <c r="B291" s="17" t="s">
        <v>1440</v>
      </c>
      <c r="C291" s="15" t="s">
        <v>1052</v>
      </c>
      <c r="D291" s="14" t="s">
        <v>659</v>
      </c>
      <c r="E291" s="14" t="s">
        <v>656</v>
      </c>
      <c r="F291" s="16" t="s">
        <v>746</v>
      </c>
      <c r="G291" s="14"/>
    </row>
    <row r="292" ht="20.1" customHeight="1" spans="1:7">
      <c r="A292" s="13">
        <v>2018024</v>
      </c>
      <c r="B292" s="17" t="s">
        <v>931</v>
      </c>
      <c r="C292" s="15" t="s">
        <v>1052</v>
      </c>
      <c r="D292" s="14" t="s">
        <v>659</v>
      </c>
      <c r="E292" s="14" t="s">
        <v>654</v>
      </c>
      <c r="F292" s="16" t="s">
        <v>745</v>
      </c>
      <c r="G292" s="14"/>
    </row>
    <row r="293" ht="20.1" customHeight="1" spans="1:7">
      <c r="A293" s="13" t="s">
        <v>1441</v>
      </c>
      <c r="B293" s="17" t="s">
        <v>1442</v>
      </c>
      <c r="C293" s="15" t="s">
        <v>1052</v>
      </c>
      <c r="D293" s="14" t="s">
        <v>659</v>
      </c>
      <c r="E293" s="14" t="s">
        <v>656</v>
      </c>
      <c r="F293" s="16" t="s">
        <v>745</v>
      </c>
      <c r="G293" s="14"/>
    </row>
    <row r="294" ht="20.1" customHeight="1" spans="1:7">
      <c r="A294" s="13" t="s">
        <v>1443</v>
      </c>
      <c r="B294" s="14" t="s">
        <v>932</v>
      </c>
      <c r="C294" s="15" t="s">
        <v>1052</v>
      </c>
      <c r="D294" s="14" t="s">
        <v>659</v>
      </c>
      <c r="E294" s="14" t="s">
        <v>654</v>
      </c>
      <c r="F294" s="16" t="s">
        <v>745</v>
      </c>
      <c r="G294" s="14"/>
    </row>
    <row r="295" ht="20.1" customHeight="1" spans="1:7">
      <c r="A295" s="13" t="s">
        <v>1444</v>
      </c>
      <c r="B295" s="14" t="s">
        <v>941</v>
      </c>
      <c r="C295" s="15" t="s">
        <v>1052</v>
      </c>
      <c r="D295" s="14" t="s">
        <v>659</v>
      </c>
      <c r="E295" s="14" t="s">
        <v>654</v>
      </c>
      <c r="F295" s="16" t="s">
        <v>745</v>
      </c>
      <c r="G295" s="14"/>
    </row>
    <row r="296" ht="20.1" customHeight="1" spans="1:7">
      <c r="A296" s="13" t="s">
        <v>1445</v>
      </c>
      <c r="B296" s="14" t="s">
        <v>933</v>
      </c>
      <c r="C296" s="15" t="s">
        <v>1052</v>
      </c>
      <c r="D296" s="14" t="s">
        <v>659</v>
      </c>
      <c r="E296" s="14" t="s">
        <v>654</v>
      </c>
      <c r="F296" s="16" t="s">
        <v>745</v>
      </c>
      <c r="G296" s="14"/>
    </row>
    <row r="297" ht="20.1" customHeight="1" spans="1:7">
      <c r="A297" s="13" t="s">
        <v>1446</v>
      </c>
      <c r="B297" s="14" t="s">
        <v>936</v>
      </c>
      <c r="C297" s="15" t="s">
        <v>1052</v>
      </c>
      <c r="D297" s="14" t="s">
        <v>659</v>
      </c>
      <c r="E297" s="14" t="s">
        <v>654</v>
      </c>
      <c r="F297" s="16" t="s">
        <v>745</v>
      </c>
      <c r="G297" s="14"/>
    </row>
    <row r="298" ht="20.1" customHeight="1" spans="1:7">
      <c r="A298" s="13" t="s">
        <v>1447</v>
      </c>
      <c r="B298" s="14" t="s">
        <v>935</v>
      </c>
      <c r="C298" s="15" t="s">
        <v>1052</v>
      </c>
      <c r="D298" s="14" t="s">
        <v>659</v>
      </c>
      <c r="E298" s="14" t="s">
        <v>654</v>
      </c>
      <c r="F298" s="16" t="s">
        <v>745</v>
      </c>
      <c r="G298" s="14"/>
    </row>
    <row r="299" ht="20.1" customHeight="1" spans="1:7">
      <c r="A299" s="13" t="s">
        <v>1448</v>
      </c>
      <c r="B299" s="14" t="s">
        <v>937</v>
      </c>
      <c r="C299" s="15" t="s">
        <v>1052</v>
      </c>
      <c r="D299" s="14" t="s">
        <v>659</v>
      </c>
      <c r="E299" s="14" t="s">
        <v>654</v>
      </c>
      <c r="F299" s="16" t="s">
        <v>745</v>
      </c>
      <c r="G299" s="14"/>
    </row>
    <row r="300" ht="20.1" customHeight="1" spans="1:7">
      <c r="A300" s="13" t="s">
        <v>1449</v>
      </c>
      <c r="B300" s="14" t="s">
        <v>934</v>
      </c>
      <c r="C300" s="15" t="s">
        <v>1052</v>
      </c>
      <c r="D300" s="14" t="s">
        <v>659</v>
      </c>
      <c r="E300" s="14" t="s">
        <v>654</v>
      </c>
      <c r="F300" s="16" t="s">
        <v>745</v>
      </c>
      <c r="G300" s="14"/>
    </row>
    <row r="301" ht="20.1" customHeight="1" spans="1:7">
      <c r="A301" s="13" t="s">
        <v>1450</v>
      </c>
      <c r="B301" s="14" t="s">
        <v>939</v>
      </c>
      <c r="C301" s="15" t="s">
        <v>1052</v>
      </c>
      <c r="D301" s="14" t="s">
        <v>659</v>
      </c>
      <c r="E301" s="14" t="s">
        <v>654</v>
      </c>
      <c r="F301" s="16" t="s">
        <v>745</v>
      </c>
      <c r="G301" s="14"/>
    </row>
    <row r="302" ht="20.1" customHeight="1" spans="1:7">
      <c r="A302" s="13" t="s">
        <v>1451</v>
      </c>
      <c r="B302" s="14" t="s">
        <v>1452</v>
      </c>
      <c r="C302" s="15" t="s">
        <v>1052</v>
      </c>
      <c r="D302" s="14" t="s">
        <v>659</v>
      </c>
      <c r="E302" s="14" t="s">
        <v>654</v>
      </c>
      <c r="F302" s="16" t="s">
        <v>746</v>
      </c>
      <c r="G302" s="14"/>
    </row>
    <row r="303" ht="20.1" customHeight="1" spans="1:7">
      <c r="A303" s="13" t="s">
        <v>1453</v>
      </c>
      <c r="B303" s="14" t="s">
        <v>938</v>
      </c>
      <c r="C303" s="15" t="s">
        <v>1052</v>
      </c>
      <c r="D303" s="14" t="s">
        <v>659</v>
      </c>
      <c r="E303" s="14" t="s">
        <v>654</v>
      </c>
      <c r="F303" s="16" t="s">
        <v>745</v>
      </c>
      <c r="G303" s="14"/>
    </row>
    <row r="304" ht="20.1" customHeight="1" spans="1:7">
      <c r="A304" s="13" t="s">
        <v>1454</v>
      </c>
      <c r="B304" s="14" t="s">
        <v>940</v>
      </c>
      <c r="C304" s="15" t="s">
        <v>1052</v>
      </c>
      <c r="D304" s="14" t="s">
        <v>659</v>
      </c>
      <c r="E304" s="14" t="s">
        <v>654</v>
      </c>
      <c r="F304" s="16" t="s">
        <v>745</v>
      </c>
      <c r="G304" s="14"/>
    </row>
    <row r="305" ht="20.1" customHeight="1" spans="1:7">
      <c r="A305" s="13" t="s">
        <v>1455</v>
      </c>
      <c r="B305" s="14" t="s">
        <v>948</v>
      </c>
      <c r="C305" s="15" t="s">
        <v>1052</v>
      </c>
      <c r="D305" s="14" t="s">
        <v>659</v>
      </c>
      <c r="E305" s="14" t="s">
        <v>654</v>
      </c>
      <c r="F305" s="16" t="s">
        <v>746</v>
      </c>
      <c r="G305" s="14"/>
    </row>
    <row r="306" ht="20.1" customHeight="1" spans="1:7">
      <c r="A306" s="13" t="s">
        <v>1456</v>
      </c>
      <c r="B306" s="14" t="s">
        <v>1457</v>
      </c>
      <c r="C306" s="15" t="s">
        <v>1052</v>
      </c>
      <c r="D306" s="14" t="s">
        <v>659</v>
      </c>
      <c r="E306" s="14" t="s">
        <v>654</v>
      </c>
      <c r="F306" s="16" t="s">
        <v>746</v>
      </c>
      <c r="G306" s="14"/>
    </row>
    <row r="307" ht="20.1" customHeight="1" spans="1:7">
      <c r="A307" s="13" t="s">
        <v>1458</v>
      </c>
      <c r="B307" s="14" t="s">
        <v>950</v>
      </c>
      <c r="C307" s="15" t="s">
        <v>1052</v>
      </c>
      <c r="D307" s="14" t="s">
        <v>659</v>
      </c>
      <c r="E307" s="14" t="s">
        <v>654</v>
      </c>
      <c r="F307" s="16" t="s">
        <v>746</v>
      </c>
      <c r="G307" s="14"/>
    </row>
    <row r="308" ht="20.1" customHeight="1" spans="1:7">
      <c r="A308" s="13" t="s">
        <v>1459</v>
      </c>
      <c r="B308" s="14" t="s">
        <v>951</v>
      </c>
      <c r="C308" s="15" t="s">
        <v>1052</v>
      </c>
      <c r="D308" s="14" t="s">
        <v>659</v>
      </c>
      <c r="E308" s="14" t="s">
        <v>654</v>
      </c>
      <c r="F308" s="16" t="s">
        <v>746</v>
      </c>
      <c r="G308" s="14"/>
    </row>
    <row r="309" ht="20.1" customHeight="1" spans="1:7">
      <c r="A309" s="13" t="s">
        <v>1460</v>
      </c>
      <c r="B309" s="14" t="s">
        <v>961</v>
      </c>
      <c r="C309" s="15" t="s">
        <v>1052</v>
      </c>
      <c r="D309" s="14" t="s">
        <v>659</v>
      </c>
      <c r="E309" s="14" t="s">
        <v>654</v>
      </c>
      <c r="F309" s="16" t="s">
        <v>747</v>
      </c>
      <c r="G309" s="14"/>
    </row>
    <row r="310" ht="20.1" customHeight="1" spans="1:7">
      <c r="A310" s="13" t="s">
        <v>1461</v>
      </c>
      <c r="B310" s="14" t="s">
        <v>963</v>
      </c>
      <c r="C310" s="15" t="s">
        <v>1052</v>
      </c>
      <c r="D310" s="14" t="s">
        <v>659</v>
      </c>
      <c r="E310" s="14" t="s">
        <v>654</v>
      </c>
      <c r="F310" s="16" t="s">
        <v>747</v>
      </c>
      <c r="G310" s="14"/>
    </row>
    <row r="311" ht="20.1" customHeight="1" spans="1:7">
      <c r="A311" s="13" t="s">
        <v>1462</v>
      </c>
      <c r="B311" s="14" t="s">
        <v>964</v>
      </c>
      <c r="C311" s="15" t="s">
        <v>1052</v>
      </c>
      <c r="D311" s="14" t="s">
        <v>659</v>
      </c>
      <c r="E311" s="14" t="s">
        <v>655</v>
      </c>
      <c r="F311" s="16" t="s">
        <v>747</v>
      </c>
      <c r="G311" s="14"/>
    </row>
    <row r="312" ht="20.1" customHeight="1" spans="1:7">
      <c r="A312" s="13" t="s">
        <v>1463</v>
      </c>
      <c r="B312" s="14" t="s">
        <v>958</v>
      </c>
      <c r="C312" s="15" t="s">
        <v>1052</v>
      </c>
      <c r="D312" s="14" t="s">
        <v>659</v>
      </c>
      <c r="E312" s="14" t="s">
        <v>654</v>
      </c>
      <c r="F312" s="16" t="s">
        <v>747</v>
      </c>
      <c r="G312" s="14"/>
    </row>
    <row r="313" ht="20.1" customHeight="1" spans="1:7">
      <c r="A313" s="13" t="s">
        <v>1464</v>
      </c>
      <c r="B313" s="14" t="s">
        <v>957</v>
      </c>
      <c r="C313" s="15" t="s">
        <v>1052</v>
      </c>
      <c r="D313" s="14" t="s">
        <v>659</v>
      </c>
      <c r="E313" s="14" t="s">
        <v>654</v>
      </c>
      <c r="F313" s="16" t="s">
        <v>745</v>
      </c>
      <c r="G313" s="14"/>
    </row>
    <row r="314" ht="20.1" customHeight="1" spans="1:7">
      <c r="A314" s="13" t="s">
        <v>1465</v>
      </c>
      <c r="B314" s="14" t="s">
        <v>962</v>
      </c>
      <c r="C314" s="15" t="s">
        <v>1052</v>
      </c>
      <c r="D314" s="14" t="s">
        <v>659</v>
      </c>
      <c r="E314" s="14" t="s">
        <v>654</v>
      </c>
      <c r="F314" s="16" t="s">
        <v>747</v>
      </c>
      <c r="G314" s="14"/>
    </row>
    <row r="315" ht="20.1" customHeight="1" spans="1:7">
      <c r="A315" s="13" t="s">
        <v>1466</v>
      </c>
      <c r="B315" s="14" t="s">
        <v>1467</v>
      </c>
      <c r="C315" s="15" t="s">
        <v>1052</v>
      </c>
      <c r="D315" s="14" t="s">
        <v>659</v>
      </c>
      <c r="E315" s="14" t="s">
        <v>654</v>
      </c>
      <c r="F315" s="16" t="s">
        <v>747</v>
      </c>
      <c r="G315" s="14"/>
    </row>
    <row r="316" ht="20.1" customHeight="1" spans="1:7">
      <c r="A316" s="13" t="s">
        <v>1468</v>
      </c>
      <c r="B316" s="14" t="s">
        <v>956</v>
      </c>
      <c r="C316" s="15" t="s">
        <v>1052</v>
      </c>
      <c r="D316" s="14" t="s">
        <v>659</v>
      </c>
      <c r="E316" s="14" t="s">
        <v>654</v>
      </c>
      <c r="F316" s="16" t="s">
        <v>747</v>
      </c>
      <c r="G316" s="14"/>
    </row>
    <row r="317" ht="20.1" customHeight="1" spans="1:7">
      <c r="A317" s="13" t="s">
        <v>1469</v>
      </c>
      <c r="B317" s="14" t="s">
        <v>960</v>
      </c>
      <c r="C317" s="15" t="s">
        <v>1052</v>
      </c>
      <c r="D317" s="14" t="s">
        <v>659</v>
      </c>
      <c r="E317" s="14" t="s">
        <v>654</v>
      </c>
      <c r="F317" s="16" t="s">
        <v>747</v>
      </c>
      <c r="G317" s="14"/>
    </row>
    <row r="318" ht="20.1" customHeight="1" spans="1:7">
      <c r="A318" s="13" t="s">
        <v>1470</v>
      </c>
      <c r="B318" s="14" t="s">
        <v>968</v>
      </c>
      <c r="C318" s="15" t="s">
        <v>1052</v>
      </c>
      <c r="D318" s="14" t="s">
        <v>664</v>
      </c>
      <c r="E318" s="14" t="s">
        <v>655</v>
      </c>
      <c r="F318" s="16" t="s">
        <v>750</v>
      </c>
      <c r="G318" s="14"/>
    </row>
    <row r="319" ht="20.1" customHeight="1" spans="1:7">
      <c r="A319" s="13" t="s">
        <v>1471</v>
      </c>
      <c r="B319" s="14" t="s">
        <v>965</v>
      </c>
      <c r="C319" s="15" t="s">
        <v>1052</v>
      </c>
      <c r="D319" s="14" t="s">
        <v>664</v>
      </c>
      <c r="E319" s="14" t="s">
        <v>655</v>
      </c>
      <c r="F319" s="16" t="s">
        <v>750</v>
      </c>
      <c r="G319" s="14"/>
    </row>
    <row r="320" ht="20.1" customHeight="1" spans="1:7">
      <c r="A320" s="13" t="s">
        <v>1472</v>
      </c>
      <c r="B320" s="14" t="s">
        <v>970</v>
      </c>
      <c r="C320" s="15" t="s">
        <v>1052</v>
      </c>
      <c r="D320" s="14" t="s">
        <v>664</v>
      </c>
      <c r="E320" s="14" t="s">
        <v>654</v>
      </c>
      <c r="F320" s="16" t="s">
        <v>750</v>
      </c>
      <c r="G320" s="14"/>
    </row>
    <row r="321" ht="20.1" customHeight="1" spans="1:7">
      <c r="A321" s="13" t="s">
        <v>1473</v>
      </c>
      <c r="B321" s="14" t="s">
        <v>954</v>
      </c>
      <c r="C321" s="15" t="s">
        <v>1052</v>
      </c>
      <c r="D321" s="14" t="s">
        <v>659</v>
      </c>
      <c r="E321" s="14" t="s">
        <v>655</v>
      </c>
      <c r="F321" s="16" t="s">
        <v>747</v>
      </c>
      <c r="G321" s="14"/>
    </row>
    <row r="322" ht="20.1" customHeight="1" spans="1:7">
      <c r="A322" s="13" t="s">
        <v>1474</v>
      </c>
      <c r="B322" s="14" t="s">
        <v>1475</v>
      </c>
      <c r="C322" s="15" t="s">
        <v>1052</v>
      </c>
      <c r="D322" s="14" t="s">
        <v>664</v>
      </c>
      <c r="E322" s="14" t="s">
        <v>655</v>
      </c>
      <c r="F322" s="16" t="s">
        <v>750</v>
      </c>
      <c r="G322" s="14"/>
    </row>
    <row r="323" ht="20.1" customHeight="1" spans="1:7">
      <c r="A323" s="13" t="s">
        <v>1476</v>
      </c>
      <c r="B323" s="14" t="s">
        <v>1477</v>
      </c>
      <c r="C323" s="15" t="s">
        <v>1052</v>
      </c>
      <c r="D323" s="14" t="s">
        <v>664</v>
      </c>
      <c r="E323" s="14" t="s">
        <v>655</v>
      </c>
      <c r="F323" s="16" t="s">
        <v>750</v>
      </c>
      <c r="G323" s="14"/>
    </row>
    <row r="324" ht="20.1" customHeight="1" spans="1:7">
      <c r="A324" s="13" t="s">
        <v>1478</v>
      </c>
      <c r="B324" s="14" t="s">
        <v>1479</v>
      </c>
      <c r="C324" s="15" t="s">
        <v>1052</v>
      </c>
      <c r="D324" s="14" t="s">
        <v>664</v>
      </c>
      <c r="E324" s="14" t="s">
        <v>655</v>
      </c>
      <c r="F324" s="16" t="s">
        <v>751</v>
      </c>
      <c r="G324" s="14"/>
    </row>
    <row r="325" ht="20.1" customHeight="1" spans="1:7">
      <c r="A325" s="13" t="s">
        <v>1480</v>
      </c>
      <c r="B325" s="14" t="s">
        <v>973</v>
      </c>
      <c r="C325" s="15" t="s">
        <v>1052</v>
      </c>
      <c r="D325" s="14" t="s">
        <v>664</v>
      </c>
      <c r="E325" s="14" t="s">
        <v>655</v>
      </c>
      <c r="F325" s="16" t="s">
        <v>751</v>
      </c>
      <c r="G325" s="14"/>
    </row>
    <row r="326" ht="20.1" customHeight="1" spans="1:7">
      <c r="A326" s="13">
        <v>2018034</v>
      </c>
      <c r="B326" s="17" t="s">
        <v>974</v>
      </c>
      <c r="C326" s="15" t="s">
        <v>1052</v>
      </c>
      <c r="D326" s="14" t="s">
        <v>664</v>
      </c>
      <c r="E326" s="14" t="s">
        <v>655</v>
      </c>
      <c r="F326" s="16" t="s">
        <v>751</v>
      </c>
      <c r="G326" s="14"/>
    </row>
    <row r="327" ht="20.1" customHeight="1" spans="1:7">
      <c r="A327" s="13" t="s">
        <v>1481</v>
      </c>
      <c r="B327" s="17" t="s">
        <v>966</v>
      </c>
      <c r="C327" s="15" t="s">
        <v>1052</v>
      </c>
      <c r="D327" s="14" t="s">
        <v>664</v>
      </c>
      <c r="E327" s="14" t="s">
        <v>654</v>
      </c>
      <c r="F327" s="16" t="s">
        <v>750</v>
      </c>
      <c r="G327" s="14"/>
    </row>
    <row r="328" ht="20.1" customHeight="1" spans="1:7">
      <c r="A328" s="13" t="s">
        <v>1482</v>
      </c>
      <c r="B328" s="14" t="s">
        <v>1483</v>
      </c>
      <c r="C328" s="15" t="s">
        <v>1052</v>
      </c>
      <c r="D328" s="14" t="s">
        <v>664</v>
      </c>
      <c r="E328" s="14" t="s">
        <v>656</v>
      </c>
      <c r="F328" s="16" t="s">
        <v>750</v>
      </c>
      <c r="G328" s="14"/>
    </row>
    <row r="329" ht="20.1" customHeight="1" spans="1:7">
      <c r="A329" s="13" t="s">
        <v>1484</v>
      </c>
      <c r="B329" s="14" t="s">
        <v>972</v>
      </c>
      <c r="C329" s="15" t="s">
        <v>1052</v>
      </c>
      <c r="D329" s="14" t="s">
        <v>664</v>
      </c>
      <c r="E329" s="14" t="s">
        <v>654</v>
      </c>
      <c r="F329" s="16" t="s">
        <v>750</v>
      </c>
      <c r="G329" s="14"/>
    </row>
    <row r="330" ht="20.1" customHeight="1" spans="1:7">
      <c r="A330" s="13" t="s">
        <v>1485</v>
      </c>
      <c r="B330" s="14" t="s">
        <v>971</v>
      </c>
      <c r="C330" s="15" t="s">
        <v>1052</v>
      </c>
      <c r="D330" s="14" t="s">
        <v>664</v>
      </c>
      <c r="E330" s="14" t="s">
        <v>654</v>
      </c>
      <c r="F330" s="16" t="s">
        <v>750</v>
      </c>
      <c r="G330" s="14"/>
    </row>
    <row r="331" ht="20.1" customHeight="1" spans="1:7">
      <c r="A331" s="13" t="s">
        <v>1486</v>
      </c>
      <c r="B331" s="14" t="s">
        <v>1487</v>
      </c>
      <c r="C331" s="15" t="s">
        <v>1052</v>
      </c>
      <c r="D331" s="14" t="s">
        <v>664</v>
      </c>
      <c r="E331" s="14" t="s">
        <v>654</v>
      </c>
      <c r="F331" s="16" t="s">
        <v>750</v>
      </c>
      <c r="G331" s="14"/>
    </row>
    <row r="332" ht="20.1" customHeight="1" spans="1:7">
      <c r="A332" s="13" t="s">
        <v>1488</v>
      </c>
      <c r="B332" s="14" t="s">
        <v>998</v>
      </c>
      <c r="C332" s="15" t="s">
        <v>1052</v>
      </c>
      <c r="D332" s="14" t="s">
        <v>663</v>
      </c>
      <c r="E332" s="14" t="s">
        <v>654</v>
      </c>
      <c r="F332" s="16" t="s">
        <v>753</v>
      </c>
      <c r="G332" s="14" t="s">
        <v>1285</v>
      </c>
    </row>
    <row r="333" ht="20.1" customHeight="1" spans="1:7">
      <c r="A333" s="13" t="s">
        <v>1489</v>
      </c>
      <c r="B333" s="14" t="s">
        <v>1490</v>
      </c>
      <c r="C333" s="15" t="s">
        <v>1052</v>
      </c>
      <c r="D333" s="14" t="s">
        <v>664</v>
      </c>
      <c r="E333" s="14" t="s">
        <v>654</v>
      </c>
      <c r="F333" s="16" t="s">
        <v>751</v>
      </c>
      <c r="G333" s="14"/>
    </row>
    <row r="334" ht="20.1" customHeight="1" spans="1:7">
      <c r="A334" s="13" t="s">
        <v>1491</v>
      </c>
      <c r="B334" s="14" t="s">
        <v>975</v>
      </c>
      <c r="C334" s="15" t="s">
        <v>1052</v>
      </c>
      <c r="D334" s="14" t="s">
        <v>664</v>
      </c>
      <c r="E334" s="14" t="s">
        <v>654</v>
      </c>
      <c r="F334" s="16" t="s">
        <v>751</v>
      </c>
      <c r="G334" s="14"/>
    </row>
    <row r="335" ht="20.1" customHeight="1" spans="1:7">
      <c r="A335" s="13" t="s">
        <v>1492</v>
      </c>
      <c r="B335" s="14" t="s">
        <v>976</v>
      </c>
      <c r="C335" s="15" t="s">
        <v>1052</v>
      </c>
      <c r="D335" s="14" t="s">
        <v>664</v>
      </c>
      <c r="E335" s="14" t="s">
        <v>654</v>
      </c>
      <c r="F335" s="16" t="s">
        <v>751</v>
      </c>
      <c r="G335" s="14"/>
    </row>
    <row r="336" ht="20.1" customHeight="1" spans="1:7">
      <c r="A336" s="13" t="s">
        <v>1493</v>
      </c>
      <c r="B336" s="17" t="s">
        <v>1494</v>
      </c>
      <c r="C336" s="15" t="s">
        <v>1052</v>
      </c>
      <c r="D336" s="14" t="s">
        <v>664</v>
      </c>
      <c r="E336" s="14" t="s">
        <v>654</v>
      </c>
      <c r="F336" s="16" t="s">
        <v>750</v>
      </c>
      <c r="G336" s="14"/>
    </row>
    <row r="337" ht="20.1" customHeight="1" spans="1:7">
      <c r="A337" s="13" t="s">
        <v>1495</v>
      </c>
      <c r="B337" s="14" t="s">
        <v>1496</v>
      </c>
      <c r="C337" s="15" t="s">
        <v>1052</v>
      </c>
      <c r="D337" s="14" t="s">
        <v>663</v>
      </c>
      <c r="E337" s="14" t="s">
        <v>655</v>
      </c>
      <c r="F337" s="16" t="s">
        <v>1204</v>
      </c>
      <c r="G337" s="14"/>
    </row>
    <row r="338" ht="20.1" customHeight="1" spans="1:7">
      <c r="A338" s="13" t="s">
        <v>1497</v>
      </c>
      <c r="B338" s="14" t="s">
        <v>1498</v>
      </c>
      <c r="C338" s="15" t="s">
        <v>1052</v>
      </c>
      <c r="D338" s="14" t="s">
        <v>663</v>
      </c>
      <c r="E338" s="14" t="s">
        <v>655</v>
      </c>
      <c r="F338" s="16" t="s">
        <v>755</v>
      </c>
      <c r="G338" s="14"/>
    </row>
    <row r="339" ht="20.1" customHeight="1" spans="1:7">
      <c r="A339" s="13" t="s">
        <v>1499</v>
      </c>
      <c r="B339" s="14" t="s">
        <v>981</v>
      </c>
      <c r="C339" s="15" t="s">
        <v>1052</v>
      </c>
      <c r="D339" s="14" t="s">
        <v>663</v>
      </c>
      <c r="E339" s="14" t="s">
        <v>655</v>
      </c>
      <c r="F339" s="16" t="s">
        <v>753</v>
      </c>
      <c r="G339" s="14"/>
    </row>
    <row r="340" ht="20.1" customHeight="1" spans="1:7">
      <c r="A340" s="13" t="s">
        <v>1500</v>
      </c>
      <c r="B340" s="14" t="s">
        <v>983</v>
      </c>
      <c r="C340" s="15" t="s">
        <v>1052</v>
      </c>
      <c r="D340" s="14" t="s">
        <v>663</v>
      </c>
      <c r="E340" s="14" t="s">
        <v>655</v>
      </c>
      <c r="F340" s="16" t="s">
        <v>753</v>
      </c>
      <c r="G340" s="14"/>
    </row>
    <row r="341" ht="20.1" customHeight="1" spans="1:7">
      <c r="A341" s="13" t="s">
        <v>1501</v>
      </c>
      <c r="B341" s="14" t="s">
        <v>986</v>
      </c>
      <c r="C341" s="15" t="s">
        <v>1052</v>
      </c>
      <c r="D341" s="14" t="s">
        <v>663</v>
      </c>
      <c r="E341" s="14" t="s">
        <v>655</v>
      </c>
      <c r="F341" s="16" t="s">
        <v>753</v>
      </c>
      <c r="G341" s="14"/>
    </row>
    <row r="342" ht="20.1" customHeight="1" spans="1:7">
      <c r="A342" s="13" t="s">
        <v>1502</v>
      </c>
      <c r="B342" s="14" t="s">
        <v>977</v>
      </c>
      <c r="C342" s="15" t="s">
        <v>1052</v>
      </c>
      <c r="D342" s="14" t="s">
        <v>663</v>
      </c>
      <c r="E342" s="14" t="s">
        <v>655</v>
      </c>
      <c r="F342" s="16" t="s">
        <v>753</v>
      </c>
      <c r="G342" s="14"/>
    </row>
    <row r="343" ht="20.1" customHeight="1" spans="1:7">
      <c r="A343" s="13" t="s">
        <v>1503</v>
      </c>
      <c r="B343" s="14" t="s">
        <v>988</v>
      </c>
      <c r="C343" s="15" t="s">
        <v>1052</v>
      </c>
      <c r="D343" s="14" t="s">
        <v>663</v>
      </c>
      <c r="E343" s="14" t="s">
        <v>655</v>
      </c>
      <c r="F343" s="16" t="s">
        <v>753</v>
      </c>
      <c r="G343" s="14"/>
    </row>
    <row r="344" ht="20.1" customHeight="1" spans="1:7">
      <c r="A344" s="13" t="s">
        <v>1504</v>
      </c>
      <c r="B344" s="14" t="s">
        <v>987</v>
      </c>
      <c r="C344" s="15" t="s">
        <v>1052</v>
      </c>
      <c r="D344" s="14" t="s">
        <v>663</v>
      </c>
      <c r="E344" s="14" t="s">
        <v>655</v>
      </c>
      <c r="F344" s="16" t="s">
        <v>753</v>
      </c>
      <c r="G344" s="14"/>
    </row>
    <row r="345" ht="20.1" customHeight="1" spans="1:7">
      <c r="A345" s="13" t="s">
        <v>1505</v>
      </c>
      <c r="B345" s="14" t="s">
        <v>980</v>
      </c>
      <c r="C345" s="15" t="s">
        <v>1052</v>
      </c>
      <c r="D345" s="14" t="s">
        <v>663</v>
      </c>
      <c r="E345" s="14" t="s">
        <v>655</v>
      </c>
      <c r="F345" s="16" t="s">
        <v>753</v>
      </c>
      <c r="G345" s="14"/>
    </row>
    <row r="346" ht="20.1" customHeight="1" spans="1:7">
      <c r="A346" s="13" t="s">
        <v>1506</v>
      </c>
      <c r="B346" s="14" t="s">
        <v>1000</v>
      </c>
      <c r="C346" s="15" t="s">
        <v>1052</v>
      </c>
      <c r="D346" s="14" t="s">
        <v>663</v>
      </c>
      <c r="E346" s="14" t="s">
        <v>654</v>
      </c>
      <c r="F346" s="16" t="s">
        <v>753</v>
      </c>
      <c r="G346" s="14"/>
    </row>
    <row r="347" ht="20.1" customHeight="1" spans="1:7">
      <c r="A347" s="13" t="s">
        <v>1507</v>
      </c>
      <c r="B347" s="14" t="s">
        <v>978</v>
      </c>
      <c r="C347" s="15" t="s">
        <v>1052</v>
      </c>
      <c r="D347" s="14" t="s">
        <v>663</v>
      </c>
      <c r="E347" s="14" t="s">
        <v>655</v>
      </c>
      <c r="F347" s="16" t="s">
        <v>753</v>
      </c>
      <c r="G347" s="14"/>
    </row>
    <row r="348" ht="20.1" customHeight="1" spans="1:7">
      <c r="A348" s="13" t="s">
        <v>1508</v>
      </c>
      <c r="B348" s="14" t="s">
        <v>985</v>
      </c>
      <c r="C348" s="15" t="s">
        <v>1052</v>
      </c>
      <c r="D348" s="14" t="s">
        <v>663</v>
      </c>
      <c r="E348" s="14" t="s">
        <v>655</v>
      </c>
      <c r="F348" s="16" t="s">
        <v>753</v>
      </c>
      <c r="G348" s="14"/>
    </row>
    <row r="349" ht="20.1" customHeight="1" spans="1:7">
      <c r="A349" s="13" t="s">
        <v>1509</v>
      </c>
      <c r="B349" s="14" t="s">
        <v>984</v>
      </c>
      <c r="C349" s="15" t="s">
        <v>1052</v>
      </c>
      <c r="D349" s="14" t="s">
        <v>663</v>
      </c>
      <c r="E349" s="14" t="s">
        <v>655</v>
      </c>
      <c r="F349" s="16" t="s">
        <v>753</v>
      </c>
      <c r="G349" s="14"/>
    </row>
    <row r="350" ht="20.1" customHeight="1" spans="1:7">
      <c r="A350" s="13" t="s">
        <v>1510</v>
      </c>
      <c r="B350" s="14" t="s">
        <v>989</v>
      </c>
      <c r="C350" s="15" t="s">
        <v>1052</v>
      </c>
      <c r="D350" s="14" t="s">
        <v>663</v>
      </c>
      <c r="E350" s="14" t="s">
        <v>655</v>
      </c>
      <c r="F350" s="16" t="s">
        <v>753</v>
      </c>
      <c r="G350" s="14"/>
    </row>
    <row r="351" ht="20.1" customHeight="1" spans="1:7">
      <c r="A351" s="13" t="s">
        <v>1511</v>
      </c>
      <c r="B351" s="14" t="s">
        <v>1512</v>
      </c>
      <c r="C351" s="15" t="s">
        <v>1052</v>
      </c>
      <c r="D351" s="14" t="s">
        <v>663</v>
      </c>
      <c r="E351" s="14" t="s">
        <v>655</v>
      </c>
      <c r="F351" s="16" t="s">
        <v>753</v>
      </c>
      <c r="G351" s="14"/>
    </row>
    <row r="352" ht="20.1" customHeight="1" spans="1:7">
      <c r="A352" s="13" t="s">
        <v>1513</v>
      </c>
      <c r="B352" s="14" t="s">
        <v>1008</v>
      </c>
      <c r="C352" s="15" t="s">
        <v>1052</v>
      </c>
      <c r="D352" s="14" t="s">
        <v>663</v>
      </c>
      <c r="E352" s="14" t="s">
        <v>655</v>
      </c>
      <c r="F352" s="16" t="s">
        <v>755</v>
      </c>
      <c r="G352" s="14"/>
    </row>
    <row r="353" ht="20.1" customHeight="1" spans="1:7">
      <c r="A353" s="13" t="s">
        <v>1514</v>
      </c>
      <c r="B353" s="14" t="s">
        <v>1010</v>
      </c>
      <c r="C353" s="15" t="s">
        <v>1052</v>
      </c>
      <c r="D353" s="14" t="s">
        <v>663</v>
      </c>
      <c r="E353" s="14" t="s">
        <v>655</v>
      </c>
      <c r="F353" s="16" t="s">
        <v>755</v>
      </c>
      <c r="G353" s="14"/>
    </row>
    <row r="354" ht="20.1" customHeight="1" spans="1:7">
      <c r="A354" s="13">
        <v>2018029</v>
      </c>
      <c r="B354" s="17" t="s">
        <v>982</v>
      </c>
      <c r="C354" s="15" t="s">
        <v>1052</v>
      </c>
      <c r="D354" s="14" t="s">
        <v>663</v>
      </c>
      <c r="E354" s="14" t="s">
        <v>655</v>
      </c>
      <c r="F354" s="16" t="s">
        <v>753</v>
      </c>
      <c r="G354" s="14"/>
    </row>
    <row r="355" ht="20.1" customHeight="1" spans="1:7">
      <c r="A355" s="13" t="s">
        <v>1515</v>
      </c>
      <c r="B355" s="14" t="s">
        <v>1009</v>
      </c>
      <c r="C355" s="15" t="s">
        <v>1052</v>
      </c>
      <c r="D355" s="14" t="s">
        <v>663</v>
      </c>
      <c r="E355" s="14" t="s">
        <v>655</v>
      </c>
      <c r="F355" s="16" t="s">
        <v>755</v>
      </c>
      <c r="G355" s="14"/>
    </row>
    <row r="356" ht="20.1" customHeight="1" spans="1:7">
      <c r="A356" s="13" t="s">
        <v>1516</v>
      </c>
      <c r="B356" s="14" t="s">
        <v>1517</v>
      </c>
      <c r="C356" s="15" t="s">
        <v>1052</v>
      </c>
      <c r="D356" s="14" t="s">
        <v>663</v>
      </c>
      <c r="E356" s="14" t="s">
        <v>656</v>
      </c>
      <c r="F356" s="16" t="s">
        <v>753</v>
      </c>
      <c r="G356" s="14"/>
    </row>
    <row r="357" ht="20.1" customHeight="1" spans="1:7">
      <c r="A357" s="13" t="s">
        <v>1518</v>
      </c>
      <c r="B357" s="14" t="s">
        <v>990</v>
      </c>
      <c r="C357" s="15" t="s">
        <v>1052</v>
      </c>
      <c r="D357" s="14" t="s">
        <v>663</v>
      </c>
      <c r="E357" s="14" t="s">
        <v>656</v>
      </c>
      <c r="F357" s="16" t="s">
        <v>753</v>
      </c>
      <c r="G357" s="14"/>
    </row>
    <row r="358" ht="20.1" customHeight="1" spans="1:7">
      <c r="A358" s="13" t="s">
        <v>1519</v>
      </c>
      <c r="B358" s="14" t="s">
        <v>1520</v>
      </c>
      <c r="C358" s="15" t="s">
        <v>1052</v>
      </c>
      <c r="D358" s="14" t="s">
        <v>663</v>
      </c>
      <c r="E358" s="14" t="s">
        <v>656</v>
      </c>
      <c r="F358" s="16" t="s">
        <v>753</v>
      </c>
      <c r="G358" s="14"/>
    </row>
    <row r="359" ht="20.1" customHeight="1" spans="1:7">
      <c r="A359" s="13" t="s">
        <v>1521</v>
      </c>
      <c r="B359" s="14" t="s">
        <v>1522</v>
      </c>
      <c r="C359" s="15" t="s">
        <v>1052</v>
      </c>
      <c r="D359" s="14" t="s">
        <v>663</v>
      </c>
      <c r="E359" s="14" t="s">
        <v>656</v>
      </c>
      <c r="F359" s="16" t="s">
        <v>753</v>
      </c>
      <c r="G359" s="14"/>
    </row>
    <row r="360" ht="20.1" customHeight="1" spans="1:7">
      <c r="A360" s="13" t="s">
        <v>1523</v>
      </c>
      <c r="B360" s="14" t="s">
        <v>1524</v>
      </c>
      <c r="C360" s="15" t="s">
        <v>1052</v>
      </c>
      <c r="D360" s="14" t="s">
        <v>663</v>
      </c>
      <c r="E360" s="14" t="s">
        <v>656</v>
      </c>
      <c r="F360" s="16" t="s">
        <v>754</v>
      </c>
      <c r="G360" s="14"/>
    </row>
    <row r="361" ht="20.1" customHeight="1" spans="1:7">
      <c r="A361" s="19" t="s">
        <v>1525</v>
      </c>
      <c r="B361" s="14" t="s">
        <v>1011</v>
      </c>
      <c r="C361" s="15" t="s">
        <v>1052</v>
      </c>
      <c r="D361" s="14" t="s">
        <v>663</v>
      </c>
      <c r="E361" s="14" t="s">
        <v>656</v>
      </c>
      <c r="F361" s="16" t="s">
        <v>755</v>
      </c>
      <c r="G361" s="14"/>
    </row>
    <row r="362" ht="20.1" customHeight="1" spans="1:7">
      <c r="A362" s="19" t="s">
        <v>1526</v>
      </c>
      <c r="B362" s="14" t="s">
        <v>1527</v>
      </c>
      <c r="C362" s="15" t="s">
        <v>1052</v>
      </c>
      <c r="D362" s="14" t="s">
        <v>663</v>
      </c>
      <c r="E362" s="14" t="s">
        <v>656</v>
      </c>
      <c r="F362" s="16" t="s">
        <v>755</v>
      </c>
      <c r="G362" s="14"/>
    </row>
    <row r="363" ht="20.1" customHeight="1" spans="1:7">
      <c r="A363" s="13" t="s">
        <v>1528</v>
      </c>
      <c r="B363" s="14" t="s">
        <v>1529</v>
      </c>
      <c r="C363" s="15" t="s">
        <v>1052</v>
      </c>
      <c r="D363" s="14" t="s">
        <v>663</v>
      </c>
      <c r="E363" s="14" t="s">
        <v>656</v>
      </c>
      <c r="F363" s="16" t="s">
        <v>755</v>
      </c>
      <c r="G363" s="14"/>
    </row>
    <row r="364" ht="20.1" customHeight="1" spans="1:7">
      <c r="A364" s="13" t="s">
        <v>1530</v>
      </c>
      <c r="B364" s="14" t="s">
        <v>1531</v>
      </c>
      <c r="C364" s="15" t="s">
        <v>1052</v>
      </c>
      <c r="D364" s="14" t="s">
        <v>663</v>
      </c>
      <c r="E364" s="14" t="s">
        <v>654</v>
      </c>
      <c r="F364" s="16" t="s">
        <v>755</v>
      </c>
      <c r="G364" s="14"/>
    </row>
    <row r="365" ht="20.1" customHeight="1" spans="1:7">
      <c r="A365" s="13" t="s">
        <v>1532</v>
      </c>
      <c r="B365" s="14" t="s">
        <v>1533</v>
      </c>
      <c r="C365" s="15" t="s">
        <v>1052</v>
      </c>
      <c r="D365" s="14" t="s">
        <v>663</v>
      </c>
      <c r="E365" s="14" t="s">
        <v>656</v>
      </c>
      <c r="F365" s="16" t="s">
        <v>755</v>
      </c>
      <c r="G365" s="14"/>
    </row>
    <row r="366" ht="20.1" customHeight="1" spans="1:7">
      <c r="A366" s="13" t="s">
        <v>1534</v>
      </c>
      <c r="B366" s="14" t="s">
        <v>1535</v>
      </c>
      <c r="C366" s="15" t="s">
        <v>1052</v>
      </c>
      <c r="D366" s="14" t="s">
        <v>663</v>
      </c>
      <c r="E366" s="14" t="s">
        <v>656</v>
      </c>
      <c r="F366" s="16" t="s">
        <v>755</v>
      </c>
      <c r="G366" s="14"/>
    </row>
    <row r="367" ht="20.1" customHeight="1" spans="1:7">
      <c r="A367" s="13">
        <v>2018030</v>
      </c>
      <c r="B367" s="17" t="s">
        <v>991</v>
      </c>
      <c r="C367" s="15" t="s">
        <v>1052</v>
      </c>
      <c r="D367" s="14" t="s">
        <v>663</v>
      </c>
      <c r="E367" s="14" t="s">
        <v>654</v>
      </c>
      <c r="F367" s="16" t="s">
        <v>753</v>
      </c>
      <c r="G367" s="14"/>
    </row>
    <row r="368" ht="20.1" customHeight="1" spans="1:7">
      <c r="A368" s="13">
        <v>2018031</v>
      </c>
      <c r="B368" s="17" t="s">
        <v>1536</v>
      </c>
      <c r="C368" s="15" t="s">
        <v>1052</v>
      </c>
      <c r="D368" s="14" t="s">
        <v>663</v>
      </c>
      <c r="E368" s="14" t="s">
        <v>656</v>
      </c>
      <c r="F368" s="16" t="s">
        <v>754</v>
      </c>
      <c r="G368" s="14"/>
    </row>
    <row r="369" ht="20.1" customHeight="1" spans="1:7">
      <c r="A369" s="13">
        <v>2018032</v>
      </c>
      <c r="B369" s="17" t="s">
        <v>1537</v>
      </c>
      <c r="C369" s="15" t="s">
        <v>1052</v>
      </c>
      <c r="D369" s="14" t="s">
        <v>663</v>
      </c>
      <c r="E369" s="14" t="s">
        <v>656</v>
      </c>
      <c r="F369" s="16" t="s">
        <v>753</v>
      </c>
      <c r="G369" s="14"/>
    </row>
    <row r="370" ht="20.1" customHeight="1" spans="1:7">
      <c r="A370" s="13" t="s">
        <v>1538</v>
      </c>
      <c r="B370" s="14" t="s">
        <v>995</v>
      </c>
      <c r="C370" s="15" t="s">
        <v>1052</v>
      </c>
      <c r="D370" s="14" t="s">
        <v>663</v>
      </c>
      <c r="E370" s="14" t="s">
        <v>654</v>
      </c>
      <c r="F370" s="16" t="s">
        <v>753</v>
      </c>
      <c r="G370" s="14"/>
    </row>
    <row r="371" ht="20.1" customHeight="1" spans="1:7">
      <c r="A371" s="13" t="s">
        <v>1539</v>
      </c>
      <c r="B371" s="14" t="s">
        <v>993</v>
      </c>
      <c r="C371" s="15" t="s">
        <v>1052</v>
      </c>
      <c r="D371" s="14" t="s">
        <v>663</v>
      </c>
      <c r="E371" s="14" t="s">
        <v>654</v>
      </c>
      <c r="F371" s="16" t="s">
        <v>753</v>
      </c>
      <c r="G371" s="14"/>
    </row>
    <row r="372" ht="20.1" customHeight="1" spans="1:7">
      <c r="A372" s="13" t="s">
        <v>1540</v>
      </c>
      <c r="B372" s="14" t="s">
        <v>999</v>
      </c>
      <c r="C372" s="15" t="s">
        <v>1052</v>
      </c>
      <c r="D372" s="14" t="s">
        <v>663</v>
      </c>
      <c r="E372" s="14" t="s">
        <v>654</v>
      </c>
      <c r="F372" s="16" t="s">
        <v>753</v>
      </c>
      <c r="G372" s="14"/>
    </row>
    <row r="373" ht="20.1" customHeight="1" spans="1:7">
      <c r="A373" s="13" t="s">
        <v>1541</v>
      </c>
      <c r="B373" s="14" t="s">
        <v>992</v>
      </c>
      <c r="C373" s="15" t="s">
        <v>1052</v>
      </c>
      <c r="D373" s="14" t="s">
        <v>663</v>
      </c>
      <c r="E373" s="14" t="s">
        <v>654</v>
      </c>
      <c r="F373" s="16" t="s">
        <v>753</v>
      </c>
      <c r="G373" s="14"/>
    </row>
    <row r="374" ht="20.1" customHeight="1" spans="1:7">
      <c r="A374" s="13" t="s">
        <v>1542</v>
      </c>
      <c r="B374" s="14" t="s">
        <v>1001</v>
      </c>
      <c r="C374" s="15" t="s">
        <v>1052</v>
      </c>
      <c r="D374" s="14" t="s">
        <v>663</v>
      </c>
      <c r="E374" s="14" t="s">
        <v>654</v>
      </c>
      <c r="F374" s="16" t="s">
        <v>753</v>
      </c>
      <c r="G374" s="14"/>
    </row>
    <row r="375" ht="20.1" customHeight="1" spans="1:7">
      <c r="A375" s="13" t="s">
        <v>1543</v>
      </c>
      <c r="B375" s="14" t="s">
        <v>997</v>
      </c>
      <c r="C375" s="15" t="s">
        <v>1052</v>
      </c>
      <c r="D375" s="14" t="s">
        <v>663</v>
      </c>
      <c r="E375" s="14" t="s">
        <v>654</v>
      </c>
      <c r="F375" s="16" t="s">
        <v>753</v>
      </c>
      <c r="G375" s="14"/>
    </row>
    <row r="376" ht="20.1" customHeight="1" spans="1:7">
      <c r="A376" s="13" t="s">
        <v>1544</v>
      </c>
      <c r="B376" s="14" t="s">
        <v>996</v>
      </c>
      <c r="C376" s="15" t="s">
        <v>1052</v>
      </c>
      <c r="D376" s="14" t="s">
        <v>663</v>
      </c>
      <c r="E376" s="14" t="s">
        <v>654</v>
      </c>
      <c r="F376" s="16" t="s">
        <v>753</v>
      </c>
      <c r="G376" s="14"/>
    </row>
    <row r="377" ht="20.1" customHeight="1" spans="1:7">
      <c r="A377" s="13" t="s">
        <v>1545</v>
      </c>
      <c r="B377" s="14" t="s">
        <v>1005</v>
      </c>
      <c r="C377" s="15" t="s">
        <v>1052</v>
      </c>
      <c r="D377" s="14" t="s">
        <v>663</v>
      </c>
      <c r="E377" s="14" t="s">
        <v>655</v>
      </c>
      <c r="F377" s="16" t="s">
        <v>754</v>
      </c>
      <c r="G377" s="14"/>
    </row>
    <row r="378" ht="20.1" customHeight="1" spans="1:7">
      <c r="A378" s="13" t="s">
        <v>1546</v>
      </c>
      <c r="B378" s="14" t="s">
        <v>1006</v>
      </c>
      <c r="C378" s="15" t="s">
        <v>1052</v>
      </c>
      <c r="D378" s="14" t="s">
        <v>663</v>
      </c>
      <c r="E378" s="14" t="s">
        <v>654</v>
      </c>
      <c r="F378" s="16" t="s">
        <v>754</v>
      </c>
      <c r="G378" s="14"/>
    </row>
    <row r="379" ht="20.1" customHeight="1" spans="1:7">
      <c r="A379" s="13" t="s">
        <v>1547</v>
      </c>
      <c r="B379" s="14" t="s">
        <v>1004</v>
      </c>
      <c r="C379" s="15" t="s">
        <v>1052</v>
      </c>
      <c r="D379" s="14" t="s">
        <v>663</v>
      </c>
      <c r="E379" s="14" t="s">
        <v>654</v>
      </c>
      <c r="F379" s="16" t="s">
        <v>754</v>
      </c>
      <c r="G379" s="14"/>
    </row>
    <row r="380" ht="20.1" customHeight="1" spans="1:7">
      <c r="A380" s="13" t="s">
        <v>1548</v>
      </c>
      <c r="B380" s="14" t="s">
        <v>1549</v>
      </c>
      <c r="C380" s="15" t="s">
        <v>1052</v>
      </c>
      <c r="D380" s="14" t="s">
        <v>663</v>
      </c>
      <c r="E380" s="14" t="s">
        <v>654</v>
      </c>
      <c r="F380" s="16" t="s">
        <v>754</v>
      </c>
      <c r="G380" s="14"/>
    </row>
    <row r="381" ht="20.1" customHeight="1" spans="1:7">
      <c r="A381" s="13" t="s">
        <v>1550</v>
      </c>
      <c r="B381" s="14" t="s">
        <v>1007</v>
      </c>
      <c r="C381" s="15" t="s">
        <v>1052</v>
      </c>
      <c r="D381" s="14" t="s">
        <v>663</v>
      </c>
      <c r="E381" s="14" t="s">
        <v>654</v>
      </c>
      <c r="F381" s="16" t="s">
        <v>754</v>
      </c>
      <c r="G381" s="14"/>
    </row>
    <row r="382" ht="20.1" customHeight="1" spans="1:7">
      <c r="A382" s="13" t="s">
        <v>1551</v>
      </c>
      <c r="B382" s="14" t="s">
        <v>1021</v>
      </c>
      <c r="C382" s="15" t="s">
        <v>1052</v>
      </c>
      <c r="D382" s="14" t="s">
        <v>663</v>
      </c>
      <c r="E382" s="14" t="s">
        <v>654</v>
      </c>
      <c r="F382" s="16" t="s">
        <v>755</v>
      </c>
      <c r="G382" s="14"/>
    </row>
    <row r="383" ht="20.1" customHeight="1" spans="1:7">
      <c r="A383" s="13" t="s">
        <v>1552</v>
      </c>
      <c r="B383" s="14" t="s">
        <v>1553</v>
      </c>
      <c r="C383" s="15" t="s">
        <v>1052</v>
      </c>
      <c r="D383" s="14" t="s">
        <v>659</v>
      </c>
      <c r="E383" s="14" t="s">
        <v>655</v>
      </c>
      <c r="F383" s="16" t="s">
        <v>747</v>
      </c>
      <c r="G383" s="14"/>
    </row>
    <row r="384" ht="20.1" customHeight="1" spans="1:7">
      <c r="A384" s="13" t="s">
        <v>1554</v>
      </c>
      <c r="B384" s="14" t="s">
        <v>1013</v>
      </c>
      <c r="C384" s="15" t="s">
        <v>1052</v>
      </c>
      <c r="D384" s="14" t="s">
        <v>663</v>
      </c>
      <c r="E384" s="14" t="s">
        <v>654</v>
      </c>
      <c r="F384" s="16" t="s">
        <v>755</v>
      </c>
      <c r="G384" s="14"/>
    </row>
    <row r="385" ht="20.1" customHeight="1" spans="1:7">
      <c r="A385" s="13" t="s">
        <v>1555</v>
      </c>
      <c r="B385" s="14" t="s">
        <v>1015</v>
      </c>
      <c r="C385" s="15" t="s">
        <v>1052</v>
      </c>
      <c r="D385" s="14" t="s">
        <v>663</v>
      </c>
      <c r="E385" s="14" t="s">
        <v>654</v>
      </c>
      <c r="F385" s="16" t="s">
        <v>755</v>
      </c>
      <c r="G385" s="14"/>
    </row>
    <row r="386" ht="20.1" customHeight="1" spans="1:7">
      <c r="A386" s="13" t="s">
        <v>1556</v>
      </c>
      <c r="B386" s="14" t="s">
        <v>1557</v>
      </c>
      <c r="C386" s="15" t="s">
        <v>1052</v>
      </c>
      <c r="D386" s="14" t="s">
        <v>663</v>
      </c>
      <c r="E386" s="14" t="s">
        <v>654</v>
      </c>
      <c r="F386" s="16" t="s">
        <v>755</v>
      </c>
      <c r="G386" s="14"/>
    </row>
    <row r="387" ht="20.1" customHeight="1" spans="1:7">
      <c r="A387" s="13" t="s">
        <v>1558</v>
      </c>
      <c r="B387" s="14" t="s">
        <v>1014</v>
      </c>
      <c r="C387" s="15" t="s">
        <v>1052</v>
      </c>
      <c r="D387" s="14" t="s">
        <v>663</v>
      </c>
      <c r="E387" s="14" t="s">
        <v>654</v>
      </c>
      <c r="F387" s="16" t="s">
        <v>755</v>
      </c>
      <c r="G387" s="14"/>
    </row>
    <row r="388" ht="20.1" customHeight="1" spans="1:7">
      <c r="A388" s="13" t="s">
        <v>1559</v>
      </c>
      <c r="B388" s="14" t="s">
        <v>1560</v>
      </c>
      <c r="C388" s="15" t="s">
        <v>1052</v>
      </c>
      <c r="D388" s="14" t="s">
        <v>666</v>
      </c>
      <c r="E388" s="14" t="s">
        <v>655</v>
      </c>
      <c r="F388" s="16" t="s">
        <v>724</v>
      </c>
      <c r="G388" s="14"/>
    </row>
    <row r="389" ht="20.1" customHeight="1" spans="1:7">
      <c r="A389" s="13" t="s">
        <v>1561</v>
      </c>
      <c r="B389" s="14" t="s">
        <v>1012</v>
      </c>
      <c r="C389" s="15" t="s">
        <v>1052</v>
      </c>
      <c r="D389" s="14" t="s">
        <v>663</v>
      </c>
      <c r="E389" s="14" t="s">
        <v>655</v>
      </c>
      <c r="F389" s="16" t="s">
        <v>755</v>
      </c>
      <c r="G389" s="14"/>
    </row>
    <row r="390" ht="20.1" customHeight="1" spans="1:7">
      <c r="A390" s="13" t="s">
        <v>1562</v>
      </c>
      <c r="B390" s="14" t="s">
        <v>967</v>
      </c>
      <c r="C390" s="15" t="s">
        <v>1052</v>
      </c>
      <c r="D390" s="14" t="s">
        <v>664</v>
      </c>
      <c r="E390" s="14" t="s">
        <v>654</v>
      </c>
      <c r="F390" s="16" t="s">
        <v>750</v>
      </c>
      <c r="G390" s="14"/>
    </row>
    <row r="391" ht="20.1" customHeight="1" spans="1:7">
      <c r="A391" s="13" t="s">
        <v>1563</v>
      </c>
      <c r="B391" s="14" t="s">
        <v>1564</v>
      </c>
      <c r="C391" s="15" t="s">
        <v>1052</v>
      </c>
      <c r="D391" s="14" t="s">
        <v>660</v>
      </c>
      <c r="E391" s="14" t="s">
        <v>655</v>
      </c>
      <c r="F391" s="16" t="s">
        <v>740</v>
      </c>
      <c r="G391" s="14"/>
    </row>
    <row r="392" ht="20.1" customHeight="1" spans="1:7">
      <c r="A392" s="13" t="s">
        <v>1565</v>
      </c>
      <c r="B392" s="17" t="s">
        <v>1566</v>
      </c>
      <c r="C392" s="15" t="s">
        <v>1052</v>
      </c>
      <c r="D392" s="14" t="s">
        <v>659</v>
      </c>
      <c r="E392" s="14" t="s">
        <v>655</v>
      </c>
      <c r="F392" s="16" t="s">
        <v>745</v>
      </c>
      <c r="G392" s="14"/>
    </row>
    <row r="393" ht="20.1" customHeight="1" spans="1:7">
      <c r="A393" s="13" t="s">
        <v>1567</v>
      </c>
      <c r="B393" s="14" t="s">
        <v>1568</v>
      </c>
      <c r="C393" s="15" t="s">
        <v>1052</v>
      </c>
      <c r="D393" s="14" t="s">
        <v>664</v>
      </c>
      <c r="E393" s="14" t="s">
        <v>655</v>
      </c>
      <c r="F393" s="16" t="s">
        <v>751</v>
      </c>
      <c r="G393" s="14"/>
    </row>
    <row r="394" ht="20.1" customHeight="1" spans="1:7">
      <c r="A394" s="13" t="s">
        <v>1438</v>
      </c>
      <c r="B394" s="14" t="s">
        <v>1569</v>
      </c>
      <c r="C394" s="15" t="s">
        <v>1052</v>
      </c>
      <c r="D394" s="14" t="s">
        <v>659</v>
      </c>
      <c r="E394" s="14" t="s">
        <v>656</v>
      </c>
      <c r="F394" s="16" t="s">
        <v>746</v>
      </c>
      <c r="G394" s="14"/>
    </row>
    <row r="395" ht="20.1" customHeight="1" spans="1:7">
      <c r="A395" s="13" t="s">
        <v>1570</v>
      </c>
      <c r="B395" s="14" t="s">
        <v>1571</v>
      </c>
      <c r="C395" s="15" t="s">
        <v>1052</v>
      </c>
      <c r="D395" s="14" t="s">
        <v>663</v>
      </c>
      <c r="E395" s="14" t="s">
        <v>655</v>
      </c>
      <c r="F395" s="16" t="s">
        <v>754</v>
      </c>
      <c r="G395" s="14"/>
    </row>
    <row r="396" ht="20.1" customHeight="1" spans="1:7">
      <c r="A396" s="13" t="s">
        <v>1572</v>
      </c>
      <c r="B396" s="14" t="s">
        <v>1573</v>
      </c>
      <c r="C396" s="15" t="s">
        <v>1052</v>
      </c>
      <c r="D396" s="14" t="s">
        <v>659</v>
      </c>
      <c r="E396" s="14" t="s">
        <v>656</v>
      </c>
      <c r="F396" s="16" t="s">
        <v>737</v>
      </c>
      <c r="G396" s="14"/>
    </row>
    <row r="397" ht="20.1" customHeight="1" spans="1:7">
      <c r="A397" s="13" t="s">
        <v>1574</v>
      </c>
      <c r="B397" s="14" t="s">
        <v>1575</v>
      </c>
      <c r="C397" s="15" t="s">
        <v>1052</v>
      </c>
      <c r="D397" s="14" t="s">
        <v>659</v>
      </c>
      <c r="E397" s="14" t="s">
        <v>655</v>
      </c>
      <c r="F397" s="16" t="s">
        <v>745</v>
      </c>
      <c r="G397" s="14"/>
    </row>
    <row r="398" ht="20.1" customHeight="1" spans="1:7">
      <c r="A398" s="13" t="s">
        <v>1576</v>
      </c>
      <c r="B398" s="14" t="s">
        <v>1577</v>
      </c>
      <c r="C398" s="15" t="s">
        <v>1052</v>
      </c>
      <c r="D398" s="14" t="s">
        <v>659</v>
      </c>
      <c r="E398" s="14" t="s">
        <v>655</v>
      </c>
      <c r="F398" s="16" t="s">
        <v>746</v>
      </c>
      <c r="G398" s="14"/>
    </row>
    <row r="399" ht="20.1" customHeight="1" spans="1:7">
      <c r="A399" s="13" t="s">
        <v>1578</v>
      </c>
      <c r="B399" s="14" t="s">
        <v>959</v>
      </c>
      <c r="C399" s="15" t="s">
        <v>1052</v>
      </c>
      <c r="D399" s="14" t="s">
        <v>659</v>
      </c>
      <c r="E399" s="14" t="s">
        <v>654</v>
      </c>
      <c r="F399" s="16" t="s">
        <v>747</v>
      </c>
      <c r="G399" s="14"/>
    </row>
    <row r="400" ht="20.1" customHeight="1" spans="1:7">
      <c r="A400" s="13" t="s">
        <v>1579</v>
      </c>
      <c r="B400" s="14" t="s">
        <v>969</v>
      </c>
      <c r="C400" s="15" t="s">
        <v>1052</v>
      </c>
      <c r="D400" s="14" t="s">
        <v>664</v>
      </c>
      <c r="E400" s="14" t="s">
        <v>655</v>
      </c>
      <c r="F400" s="16" t="s">
        <v>750</v>
      </c>
      <c r="G400" s="14"/>
    </row>
    <row r="401" ht="20.1" customHeight="1" spans="1:7">
      <c r="A401" s="13" t="s">
        <v>1580</v>
      </c>
      <c r="B401" s="14" t="s">
        <v>1581</v>
      </c>
      <c r="C401" s="15" t="s">
        <v>1052</v>
      </c>
      <c r="D401" s="14" t="s">
        <v>664</v>
      </c>
      <c r="E401" s="14" t="s">
        <v>655</v>
      </c>
      <c r="F401" s="16" t="s">
        <v>750</v>
      </c>
      <c r="G401" s="14"/>
    </row>
    <row r="402" ht="20.1" customHeight="1" spans="1:7">
      <c r="A402" s="13" t="s">
        <v>1582</v>
      </c>
      <c r="B402" s="17" t="s">
        <v>1017</v>
      </c>
      <c r="C402" s="15" t="s">
        <v>1052</v>
      </c>
      <c r="D402" s="14" t="s">
        <v>663</v>
      </c>
      <c r="E402" s="14" t="s">
        <v>656</v>
      </c>
      <c r="F402" s="16" t="s">
        <v>755</v>
      </c>
      <c r="G402" s="18"/>
    </row>
    <row r="403" ht="20.1" customHeight="1" spans="1:7">
      <c r="A403" s="13" t="s">
        <v>1583</v>
      </c>
      <c r="B403" s="17" t="s">
        <v>1019</v>
      </c>
      <c r="C403" s="15" t="s">
        <v>1052</v>
      </c>
      <c r="D403" s="14" t="s">
        <v>663</v>
      </c>
      <c r="E403" s="14" t="s">
        <v>656</v>
      </c>
      <c r="F403" s="16" t="s">
        <v>755</v>
      </c>
      <c r="G403" s="18"/>
    </row>
    <row r="404" ht="20.1" customHeight="1" spans="1:7">
      <c r="A404" s="13" t="s">
        <v>1584</v>
      </c>
      <c r="B404" s="17" t="s">
        <v>1018</v>
      </c>
      <c r="C404" s="15" t="s">
        <v>1052</v>
      </c>
      <c r="D404" s="14" t="s">
        <v>663</v>
      </c>
      <c r="E404" s="14" t="s">
        <v>656</v>
      </c>
      <c r="F404" s="16" t="s">
        <v>755</v>
      </c>
      <c r="G404" s="18"/>
    </row>
    <row r="405" ht="20.1" customHeight="1" spans="1:7">
      <c r="A405" s="13" t="s">
        <v>1585</v>
      </c>
      <c r="B405" s="17" t="s">
        <v>1586</v>
      </c>
      <c r="C405" s="15" t="s">
        <v>1052</v>
      </c>
      <c r="D405" s="14" t="s">
        <v>663</v>
      </c>
      <c r="E405" s="14" t="s">
        <v>656</v>
      </c>
      <c r="F405" s="16" t="s">
        <v>755</v>
      </c>
      <c r="G405" s="18"/>
    </row>
    <row r="406" ht="20.1" customHeight="1" spans="1:7">
      <c r="A406" s="13" t="s">
        <v>1587</v>
      </c>
      <c r="B406" s="17" t="s">
        <v>1002</v>
      </c>
      <c r="C406" s="15" t="s">
        <v>1052</v>
      </c>
      <c r="D406" s="14" t="s">
        <v>663</v>
      </c>
      <c r="E406" s="14" t="s">
        <v>656</v>
      </c>
      <c r="F406" s="16" t="s">
        <v>753</v>
      </c>
      <c r="G406" s="18"/>
    </row>
    <row r="407" ht="20.1" customHeight="1" spans="1:7">
      <c r="A407" s="13" t="s">
        <v>1588</v>
      </c>
      <c r="B407" s="17" t="s">
        <v>1003</v>
      </c>
      <c r="C407" s="15" t="s">
        <v>1052</v>
      </c>
      <c r="D407" s="14" t="s">
        <v>663</v>
      </c>
      <c r="E407" s="14" t="s">
        <v>656</v>
      </c>
      <c r="F407" s="16" t="s">
        <v>753</v>
      </c>
      <c r="G407" s="18"/>
    </row>
    <row r="408" ht="20.1" customHeight="1" spans="1:7">
      <c r="A408" s="13" t="s">
        <v>1589</v>
      </c>
      <c r="B408" s="17" t="s">
        <v>1020</v>
      </c>
      <c r="C408" s="15" t="s">
        <v>1052</v>
      </c>
      <c r="D408" s="14" t="s">
        <v>663</v>
      </c>
      <c r="E408" s="14" t="s">
        <v>656</v>
      </c>
      <c r="F408" s="16" t="s">
        <v>755</v>
      </c>
      <c r="G408" s="18"/>
    </row>
    <row r="409" ht="20.1" customHeight="1" spans="1:7">
      <c r="A409" s="13" t="s">
        <v>1511</v>
      </c>
      <c r="B409" s="17" t="s">
        <v>1512</v>
      </c>
      <c r="C409" s="15" t="s">
        <v>1052</v>
      </c>
      <c r="D409" s="14" t="s">
        <v>663</v>
      </c>
      <c r="E409" s="14" t="s">
        <v>655</v>
      </c>
      <c r="F409" s="16" t="s">
        <v>753</v>
      </c>
      <c r="G409" s="18"/>
    </row>
    <row r="410" ht="20.1" customHeight="1" spans="1:7">
      <c r="A410" s="13" t="s">
        <v>1590</v>
      </c>
      <c r="B410" s="17" t="s">
        <v>1042</v>
      </c>
      <c r="C410" s="15" t="s">
        <v>1052</v>
      </c>
      <c r="D410" s="14" t="s">
        <v>663</v>
      </c>
      <c r="E410" s="14" t="s">
        <v>656</v>
      </c>
      <c r="F410" s="16" t="s">
        <v>753</v>
      </c>
      <c r="G410" s="18"/>
    </row>
    <row r="411" ht="20.1" customHeight="1" spans="1:7">
      <c r="A411" s="13" t="s">
        <v>1591</v>
      </c>
      <c r="B411" s="17" t="s">
        <v>1592</v>
      </c>
      <c r="C411" s="15" t="s">
        <v>1052</v>
      </c>
      <c r="D411" s="14" t="s">
        <v>660</v>
      </c>
      <c r="E411" s="14" t="s">
        <v>655</v>
      </c>
      <c r="F411" s="16" t="s">
        <v>750</v>
      </c>
      <c r="G411" s="18"/>
    </row>
    <row r="412" ht="20.1" customHeight="1" spans="1:7">
      <c r="A412" s="13" t="s">
        <v>1593</v>
      </c>
      <c r="B412" s="17" t="s">
        <v>1594</v>
      </c>
      <c r="C412" s="15" t="s">
        <v>1052</v>
      </c>
      <c r="D412" s="14" t="s">
        <v>664</v>
      </c>
      <c r="E412" s="14" t="s">
        <v>655</v>
      </c>
      <c r="F412" s="16" t="s">
        <v>750</v>
      </c>
      <c r="G412" s="18"/>
    </row>
    <row r="413" ht="20.1" customHeight="1" spans="1:7">
      <c r="A413" s="13" t="s">
        <v>1595</v>
      </c>
      <c r="B413" s="17" t="s">
        <v>1596</v>
      </c>
      <c r="C413" s="15" t="s">
        <v>1052</v>
      </c>
      <c r="D413" s="14" t="s">
        <v>662</v>
      </c>
      <c r="E413" s="14" t="s">
        <v>655</v>
      </c>
      <c r="F413" s="16" t="s">
        <v>737</v>
      </c>
      <c r="G413" s="18"/>
    </row>
    <row r="414" ht="20.1" customHeight="1" spans="1:7">
      <c r="A414" s="13" t="s">
        <v>1597</v>
      </c>
      <c r="B414" s="17" t="s">
        <v>825</v>
      </c>
      <c r="C414" s="15" t="s">
        <v>1052</v>
      </c>
      <c r="D414" s="14" t="s">
        <v>658</v>
      </c>
      <c r="E414" s="14" t="s">
        <v>654</v>
      </c>
      <c r="F414" s="16" t="s">
        <v>730</v>
      </c>
      <c r="G414" s="18"/>
    </row>
    <row r="415" ht="20.1" customHeight="1" spans="1:7">
      <c r="A415" s="13" t="s">
        <v>1598</v>
      </c>
      <c r="B415" s="17" t="s">
        <v>1023</v>
      </c>
      <c r="C415" s="15" t="s">
        <v>1052</v>
      </c>
      <c r="D415" s="14" t="s">
        <v>661</v>
      </c>
      <c r="E415" s="14" t="s">
        <v>655</v>
      </c>
      <c r="F415" s="16" t="s">
        <v>727</v>
      </c>
      <c r="G415" s="18"/>
    </row>
    <row r="416" ht="20.1" customHeight="1" spans="1:7">
      <c r="A416" s="13" t="s">
        <v>1599</v>
      </c>
      <c r="B416" s="17" t="s">
        <v>916</v>
      </c>
      <c r="C416" s="15" t="s">
        <v>1052</v>
      </c>
      <c r="D416" s="14" t="s">
        <v>660</v>
      </c>
      <c r="E416" s="14" t="s">
        <v>656</v>
      </c>
      <c r="F416" s="16" t="s">
        <v>743</v>
      </c>
      <c r="G416" s="18"/>
    </row>
    <row r="417" ht="20.1" customHeight="1" spans="1:7">
      <c r="A417" s="13" t="s">
        <v>1600</v>
      </c>
      <c r="B417" s="17" t="s">
        <v>1601</v>
      </c>
      <c r="C417" s="15" t="s">
        <v>1052</v>
      </c>
      <c r="D417" s="14" t="s">
        <v>663</v>
      </c>
      <c r="E417" s="14" t="s">
        <v>656</v>
      </c>
      <c r="F417" s="16" t="s">
        <v>755</v>
      </c>
      <c r="G417" s="18"/>
    </row>
    <row r="418" ht="20.1" customHeight="1" spans="1:7">
      <c r="A418" s="13" t="s">
        <v>1602</v>
      </c>
      <c r="B418" s="14" t="s">
        <v>1603</v>
      </c>
      <c r="C418" s="15" t="s">
        <v>1052</v>
      </c>
      <c r="D418" s="14" t="s">
        <v>660</v>
      </c>
      <c r="E418" s="14" t="s">
        <v>656</v>
      </c>
      <c r="F418" s="16" t="s">
        <v>739</v>
      </c>
      <c r="G418" s="14"/>
    </row>
    <row r="419" ht="20.1" customHeight="1" spans="1:7">
      <c r="A419" s="13" t="s">
        <v>1595</v>
      </c>
      <c r="B419" s="14" t="s">
        <v>1596</v>
      </c>
      <c r="C419" s="15" t="s">
        <v>1052</v>
      </c>
      <c r="D419" s="14" t="s">
        <v>662</v>
      </c>
      <c r="E419" s="14" t="s">
        <v>656</v>
      </c>
      <c r="F419" s="16" t="s">
        <v>737</v>
      </c>
      <c r="G419" s="14"/>
    </row>
    <row r="420" ht="20.1" customHeight="1" spans="1:7">
      <c r="A420" s="13" t="s">
        <v>1604</v>
      </c>
      <c r="B420" s="14" t="s">
        <v>994</v>
      </c>
      <c r="C420" s="15" t="s">
        <v>1052</v>
      </c>
      <c r="D420" s="14" t="s">
        <v>663</v>
      </c>
      <c r="E420" s="14" t="s">
        <v>654</v>
      </c>
      <c r="F420" s="16" t="s">
        <v>753</v>
      </c>
      <c r="G420" s="14"/>
    </row>
    <row r="421" ht="20.1" customHeight="1" spans="1:7">
      <c r="A421" s="13" t="s">
        <v>1605</v>
      </c>
      <c r="B421" s="14" t="s">
        <v>771</v>
      </c>
      <c r="C421" s="15" t="s">
        <v>1052</v>
      </c>
      <c r="D421" s="14" t="s">
        <v>666</v>
      </c>
      <c r="E421" s="14" t="s">
        <v>655</v>
      </c>
      <c r="F421" s="16" t="s">
        <v>723</v>
      </c>
      <c r="G421" s="14"/>
    </row>
    <row r="422" ht="20.1" customHeight="1" spans="1:7">
      <c r="A422" s="13" t="s">
        <v>1606</v>
      </c>
      <c r="B422" s="14" t="s">
        <v>1607</v>
      </c>
      <c r="C422" s="15" t="s">
        <v>1052</v>
      </c>
      <c r="D422" s="14" t="s">
        <v>660</v>
      </c>
      <c r="E422" s="14" t="s">
        <v>656</v>
      </c>
      <c r="F422" s="16" t="s">
        <v>739</v>
      </c>
      <c r="G422" s="14"/>
    </row>
    <row r="423" ht="20.1" customHeight="1" spans="1:7">
      <c r="A423" s="13" t="s">
        <v>1608</v>
      </c>
      <c r="B423" s="14" t="s">
        <v>1566</v>
      </c>
      <c r="C423" s="15" t="s">
        <v>1052</v>
      </c>
      <c r="D423" s="14" t="s">
        <v>659</v>
      </c>
      <c r="E423" s="14" t="s">
        <v>655</v>
      </c>
      <c r="F423" s="16" t="s">
        <v>746</v>
      </c>
      <c r="G423" s="14"/>
    </row>
    <row r="424" ht="20.1" customHeight="1" spans="1:7">
      <c r="A424" s="13" t="s">
        <v>1583</v>
      </c>
      <c r="B424" s="14" t="s">
        <v>1609</v>
      </c>
      <c r="C424" s="15" t="s">
        <v>1052</v>
      </c>
      <c r="D424" s="14" t="s">
        <v>659</v>
      </c>
      <c r="E424" s="14" t="s">
        <v>655</v>
      </c>
      <c r="F424" s="16" t="s">
        <v>746</v>
      </c>
      <c r="G424" s="14"/>
    </row>
    <row r="425" ht="20.1" customHeight="1" spans="1:7">
      <c r="A425" s="13" t="s">
        <v>1610</v>
      </c>
      <c r="B425" s="14" t="s">
        <v>1611</v>
      </c>
      <c r="C425" s="15" t="s">
        <v>1052</v>
      </c>
      <c r="D425" s="14" t="s">
        <v>659</v>
      </c>
      <c r="E425" s="14" t="s">
        <v>656</v>
      </c>
      <c r="F425" s="16" t="s">
        <v>745</v>
      </c>
      <c r="G425" s="14"/>
    </row>
    <row r="426" ht="20.1" customHeight="1" spans="1:7">
      <c r="A426" s="13" t="s">
        <v>1612</v>
      </c>
      <c r="B426" s="14" t="s">
        <v>929</v>
      </c>
      <c r="C426" s="15" t="s">
        <v>1613</v>
      </c>
      <c r="D426" s="14" t="s">
        <v>659</v>
      </c>
      <c r="E426" s="14" t="s">
        <v>654</v>
      </c>
      <c r="F426" s="16" t="s">
        <v>746</v>
      </c>
      <c r="G426" s="14"/>
    </row>
    <row r="427" ht="20.1" customHeight="1" spans="1:7">
      <c r="A427" s="13" t="s">
        <v>1614</v>
      </c>
      <c r="B427" s="14" t="s">
        <v>1016</v>
      </c>
      <c r="C427" s="15" t="s">
        <v>1052</v>
      </c>
      <c r="D427" s="14" t="s">
        <v>663</v>
      </c>
      <c r="E427" s="14" t="s">
        <v>655</v>
      </c>
      <c r="F427" s="16" t="s">
        <v>755</v>
      </c>
      <c r="G427" s="14"/>
    </row>
    <row r="428" ht="20.1" customHeight="1" spans="1:7">
      <c r="A428" s="13" t="s">
        <v>1615</v>
      </c>
      <c r="B428" s="14" t="s">
        <v>1616</v>
      </c>
      <c r="C428" s="15" t="s">
        <v>1052</v>
      </c>
      <c r="D428" s="14" t="s">
        <v>663</v>
      </c>
      <c r="E428" s="14" t="s">
        <v>656</v>
      </c>
      <c r="F428" s="16" t="s">
        <v>755</v>
      </c>
      <c r="G428" s="14"/>
    </row>
    <row r="429" ht="20.1" customHeight="1" spans="1:7">
      <c r="A429" s="13" t="s">
        <v>1617</v>
      </c>
      <c r="B429" s="14" t="s">
        <v>1025</v>
      </c>
      <c r="C429" s="15" t="s">
        <v>1052</v>
      </c>
      <c r="D429" s="14" t="s">
        <v>663</v>
      </c>
      <c r="E429" s="14" t="s">
        <v>654</v>
      </c>
      <c r="F429" s="16" t="s">
        <v>754</v>
      </c>
      <c r="G429" s="14"/>
    </row>
    <row r="430" ht="20.1" customHeight="1" spans="1:7">
      <c r="A430" s="13" t="s">
        <v>1618</v>
      </c>
      <c r="B430" s="14" t="s">
        <v>1026</v>
      </c>
      <c r="C430" s="15" t="s">
        <v>1052</v>
      </c>
      <c r="D430" s="14" t="s">
        <v>661</v>
      </c>
      <c r="E430" s="14" t="s">
        <v>654</v>
      </c>
      <c r="F430" s="16" t="s">
        <v>727</v>
      </c>
      <c r="G430" s="14"/>
    </row>
    <row r="431" ht="20.1" customHeight="1" spans="1:7">
      <c r="A431" s="13" t="s">
        <v>1619</v>
      </c>
      <c r="B431" s="14" t="s">
        <v>1024</v>
      </c>
      <c r="C431" s="15" t="s">
        <v>1052</v>
      </c>
      <c r="D431" s="14" t="s">
        <v>658</v>
      </c>
      <c r="E431" s="14" t="s">
        <v>654</v>
      </c>
      <c r="F431" s="16" t="s">
        <v>730</v>
      </c>
      <c r="G431" s="14"/>
    </row>
    <row r="432" ht="20.1" customHeight="1" spans="1:7">
      <c r="A432" s="13" t="s">
        <v>1620</v>
      </c>
      <c r="B432" s="14" t="s">
        <v>1027</v>
      </c>
      <c r="C432" s="15" t="s">
        <v>1052</v>
      </c>
      <c r="D432" s="14" t="s">
        <v>664</v>
      </c>
      <c r="E432" s="14" t="s">
        <v>655</v>
      </c>
      <c r="F432" s="16" t="s">
        <v>750</v>
      </c>
      <c r="G432" s="14"/>
    </row>
    <row r="433" ht="20.1" customHeight="1" spans="1:7">
      <c r="A433" s="13" t="s">
        <v>1621</v>
      </c>
      <c r="B433" s="14" t="s">
        <v>1622</v>
      </c>
      <c r="C433" s="15" t="s">
        <v>1052</v>
      </c>
      <c r="D433" s="14" t="s">
        <v>664</v>
      </c>
      <c r="E433" s="14" t="s">
        <v>655</v>
      </c>
      <c r="F433" s="16" t="s">
        <v>750</v>
      </c>
      <c r="G433" s="14"/>
    </row>
    <row r="434" ht="20.1" customHeight="1" spans="1:7">
      <c r="A434" s="13" t="s">
        <v>1623</v>
      </c>
      <c r="B434" s="14" t="s">
        <v>1624</v>
      </c>
      <c r="C434" s="15" t="s">
        <v>1052</v>
      </c>
      <c r="D434" s="14" t="s">
        <v>664</v>
      </c>
      <c r="E434" s="14" t="s">
        <v>654</v>
      </c>
      <c r="F434" s="16" t="s">
        <v>750</v>
      </c>
      <c r="G434" s="14"/>
    </row>
    <row r="435" ht="20.1" customHeight="1" spans="1:7">
      <c r="A435" s="13" t="s">
        <v>1625</v>
      </c>
      <c r="B435" s="17" t="s">
        <v>979</v>
      </c>
      <c r="C435" s="15" t="s">
        <v>1052</v>
      </c>
      <c r="D435" s="14" t="s">
        <v>663</v>
      </c>
      <c r="E435" s="14" t="s">
        <v>655</v>
      </c>
      <c r="F435" s="16" t="s">
        <v>753</v>
      </c>
      <c r="G435" s="14"/>
    </row>
    <row r="436" spans="1:7">
      <c r="A436" s="13">
        <v>2021101</v>
      </c>
      <c r="B436" s="17" t="s">
        <v>1028</v>
      </c>
      <c r="C436" s="15" t="s">
        <v>1052</v>
      </c>
      <c r="D436" s="14" t="s">
        <v>663</v>
      </c>
      <c r="E436" s="14" t="s">
        <v>656</v>
      </c>
      <c r="F436" s="16" t="s">
        <v>755</v>
      </c>
      <c r="G436" s="14"/>
    </row>
    <row r="437" spans="1:7">
      <c r="A437" s="13">
        <v>2020069</v>
      </c>
      <c r="B437" s="17" t="s">
        <v>1029</v>
      </c>
      <c r="C437" s="15" t="s">
        <v>1052</v>
      </c>
      <c r="D437" s="14" t="s">
        <v>660</v>
      </c>
      <c r="E437" s="14" t="s">
        <v>655</v>
      </c>
      <c r="F437" s="16" t="s">
        <v>743</v>
      </c>
      <c r="G437" s="14"/>
    </row>
    <row r="438" spans="1:7">
      <c r="A438" s="13">
        <v>2021011</v>
      </c>
      <c r="B438" s="17" t="s">
        <v>1030</v>
      </c>
      <c r="C438" s="15" t="s">
        <v>1052</v>
      </c>
      <c r="D438" s="14" t="s">
        <v>659</v>
      </c>
      <c r="E438" s="14" t="s">
        <v>655</v>
      </c>
      <c r="F438" s="16" t="s">
        <v>1626</v>
      </c>
      <c r="G438" s="14"/>
    </row>
    <row r="439" spans="1:7">
      <c r="A439" s="13">
        <v>2021010</v>
      </c>
      <c r="B439" s="17" t="s">
        <v>1031</v>
      </c>
      <c r="C439" s="15" t="s">
        <v>1052</v>
      </c>
      <c r="D439" s="14" t="s">
        <v>660</v>
      </c>
      <c r="E439" s="14" t="s">
        <v>654</v>
      </c>
      <c r="F439" s="16" t="s">
        <v>739</v>
      </c>
      <c r="G439" s="14"/>
    </row>
    <row r="440" spans="1:7">
      <c r="A440" s="13">
        <v>2020058</v>
      </c>
      <c r="B440" s="17" t="s">
        <v>1032</v>
      </c>
      <c r="C440" s="15" t="s">
        <v>1052</v>
      </c>
      <c r="D440" s="14" t="s">
        <v>660</v>
      </c>
      <c r="E440" s="14" t="s">
        <v>656</v>
      </c>
      <c r="F440" s="16" t="s">
        <v>742</v>
      </c>
      <c r="G440" s="14"/>
    </row>
    <row r="441" spans="1:7">
      <c r="A441" s="13">
        <v>2017008</v>
      </c>
      <c r="B441" s="17" t="s">
        <v>1033</v>
      </c>
      <c r="C441" s="15" t="s">
        <v>1052</v>
      </c>
      <c r="D441" s="14" t="s">
        <v>660</v>
      </c>
      <c r="E441" s="14" t="s">
        <v>656</v>
      </c>
      <c r="F441" s="16" t="s">
        <v>742</v>
      </c>
      <c r="G441" s="14"/>
    </row>
    <row r="442" spans="1:7">
      <c r="A442" s="13">
        <v>2021017</v>
      </c>
      <c r="B442" s="17" t="s">
        <v>50</v>
      </c>
      <c r="C442" s="15" t="s">
        <v>1052</v>
      </c>
      <c r="D442" s="14" t="s">
        <v>1627</v>
      </c>
      <c r="E442" s="14" t="s">
        <v>655</v>
      </c>
      <c r="F442" s="16"/>
      <c r="G442" s="14"/>
    </row>
    <row r="443" spans="1:7">
      <c r="A443" s="13">
        <v>2021100</v>
      </c>
      <c r="B443" s="17" t="s">
        <v>1034</v>
      </c>
      <c r="C443" s="15" t="s">
        <v>1052</v>
      </c>
      <c r="D443" s="14" t="s">
        <v>659</v>
      </c>
      <c r="E443" s="14" t="s">
        <v>656</v>
      </c>
      <c r="F443" s="16" t="s">
        <v>1626</v>
      </c>
      <c r="G443" s="14"/>
    </row>
    <row r="444" spans="1:7">
      <c r="A444" s="13">
        <v>2021015</v>
      </c>
      <c r="B444" s="17" t="s">
        <v>1035</v>
      </c>
      <c r="C444" s="15" t="s">
        <v>1052</v>
      </c>
      <c r="D444" s="14" t="s">
        <v>659</v>
      </c>
      <c r="E444" s="14" t="s">
        <v>654</v>
      </c>
      <c r="F444" s="16" t="s">
        <v>745</v>
      </c>
      <c r="G444" s="14"/>
    </row>
    <row r="445" spans="1:7">
      <c r="A445" s="13">
        <v>2021016</v>
      </c>
      <c r="B445" s="17" t="s">
        <v>1036</v>
      </c>
      <c r="C445" s="15" t="s">
        <v>1052</v>
      </c>
      <c r="D445" s="14" t="s">
        <v>666</v>
      </c>
      <c r="E445" s="14" t="s">
        <v>654</v>
      </c>
      <c r="F445" s="16" t="s">
        <v>723</v>
      </c>
      <c r="G445" s="14"/>
    </row>
    <row r="446" spans="1:7">
      <c r="A446" s="13" t="s">
        <v>1628</v>
      </c>
      <c r="B446" s="17" t="s">
        <v>416</v>
      </c>
      <c r="C446" s="15" t="s">
        <v>1052</v>
      </c>
      <c r="D446" s="14" t="s">
        <v>663</v>
      </c>
      <c r="E446" s="14" t="s">
        <v>656</v>
      </c>
      <c r="F446" s="16" t="s">
        <v>755</v>
      </c>
      <c r="G446" s="14"/>
    </row>
    <row r="447" spans="1:7">
      <c r="A447" s="13">
        <v>2020060</v>
      </c>
      <c r="B447" s="17" t="s">
        <v>1037</v>
      </c>
      <c r="C447" s="15" t="s">
        <v>1052</v>
      </c>
      <c r="D447" s="14" t="s">
        <v>666</v>
      </c>
      <c r="E447" s="14" t="s">
        <v>654</v>
      </c>
      <c r="F447" s="16" t="s">
        <v>723</v>
      </c>
      <c r="G447" s="14"/>
    </row>
    <row r="448" spans="1:7">
      <c r="A448" s="13">
        <v>2015016</v>
      </c>
      <c r="B448" s="20" t="s">
        <v>1038</v>
      </c>
      <c r="C448" s="15" t="s">
        <v>1052</v>
      </c>
      <c r="D448" s="14" t="s">
        <v>661</v>
      </c>
      <c r="E448" s="14" t="s">
        <v>656</v>
      </c>
      <c r="F448" s="16" t="s">
        <v>727</v>
      </c>
      <c r="G448" s="14"/>
    </row>
    <row r="449" spans="1:7">
      <c r="A449" s="13">
        <v>2021003</v>
      </c>
      <c r="B449" s="17" t="s">
        <v>1039</v>
      </c>
      <c r="C449" s="15" t="s">
        <v>1052</v>
      </c>
      <c r="D449" s="14" t="s">
        <v>661</v>
      </c>
      <c r="E449" s="14" t="s">
        <v>656</v>
      </c>
      <c r="F449" s="16" t="s">
        <v>727</v>
      </c>
      <c r="G449" s="14"/>
    </row>
    <row r="450" spans="1:7">
      <c r="A450" s="13">
        <v>2021004</v>
      </c>
      <c r="B450" s="17" t="s">
        <v>1040</v>
      </c>
      <c r="C450" s="15" t="s">
        <v>1052</v>
      </c>
      <c r="D450" s="14" t="s">
        <v>661</v>
      </c>
      <c r="E450" s="14" t="s">
        <v>656</v>
      </c>
      <c r="F450" s="16" t="s">
        <v>727</v>
      </c>
      <c r="G450" s="14"/>
    </row>
    <row r="451" spans="1:7">
      <c r="A451" s="13" t="s">
        <v>1629</v>
      </c>
      <c r="B451" s="17" t="s">
        <v>1044</v>
      </c>
      <c r="C451" s="15" t="s">
        <v>1052</v>
      </c>
      <c r="D451" s="14" t="s">
        <v>659</v>
      </c>
      <c r="E451" s="14" t="s">
        <v>654</v>
      </c>
      <c r="F451" s="16" t="s">
        <v>746</v>
      </c>
      <c r="G451" s="14"/>
    </row>
    <row r="452" spans="1:7">
      <c r="A452" s="13" t="s">
        <v>1630</v>
      </c>
      <c r="B452" s="17" t="s">
        <v>1045</v>
      </c>
      <c r="C452" s="15" t="s">
        <v>1052</v>
      </c>
      <c r="D452" s="14" t="s">
        <v>662</v>
      </c>
      <c r="E452" s="14" t="s">
        <v>654</v>
      </c>
      <c r="F452" s="16" t="s">
        <v>737</v>
      </c>
      <c r="G452" s="18"/>
    </row>
    <row r="453" spans="1:7">
      <c r="A453" s="13">
        <v>20030</v>
      </c>
      <c r="B453" s="17" t="s">
        <v>1046</v>
      </c>
      <c r="C453" s="15" t="s">
        <v>1052</v>
      </c>
      <c r="D453" s="14" t="s">
        <v>661</v>
      </c>
      <c r="E453" s="14" t="s">
        <v>656</v>
      </c>
      <c r="F453" s="16" t="s">
        <v>727</v>
      </c>
      <c r="G453" s="14"/>
    </row>
  </sheetData>
  <autoFilter ref="A2:G453">
    <extLst/>
  </autoFilter>
  <mergeCells count="1">
    <mergeCell ref="A1:F1"/>
  </mergeCells>
  <conditionalFormatting sqref="A2:G2">
    <cfRule type="duplicateValues" dxfId="1" priority="1"/>
  </conditionalFormatting>
  <pageMargins left="0.7" right="0.7" top="0.75" bottom="0.75" header="0.3" footer="0.3"/>
  <pageSetup paperSize="9" scale="90" orientation="portrait" verticalDpi="3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tabSelected="1" topLeftCell="A2" workbookViewId="0">
      <selection activeCell="J10" sqref="J10"/>
    </sheetView>
  </sheetViews>
  <sheetFormatPr defaultColWidth="9.14285714285714" defaultRowHeight="12.75" outlineLevelCol="6"/>
  <cols>
    <col min="2" max="2" width="16.4285714285714" customWidth="1"/>
    <col min="3" max="3" width="24.5714285714286" customWidth="1"/>
    <col min="4" max="4" width="24.2857142857143" customWidth="1"/>
    <col min="7" max="7" width="4.85714285714286" customWidth="1"/>
  </cols>
  <sheetData>
    <row r="1" ht="29" customHeight="1" spans="1:7">
      <c r="A1" s="2" t="s">
        <v>1631</v>
      </c>
      <c r="B1" s="3"/>
      <c r="C1" s="3"/>
      <c r="D1" s="3"/>
      <c r="E1" s="3"/>
      <c r="F1" s="3"/>
      <c r="G1" s="3"/>
    </row>
    <row r="2" s="1" customFormat="1" ht="20" customHeight="1" spans="1:7">
      <c r="A2" s="4" t="s">
        <v>701</v>
      </c>
      <c r="B2" s="4" t="s">
        <v>1</v>
      </c>
      <c r="C2" s="4" t="s">
        <v>3</v>
      </c>
      <c r="D2" s="4" t="s">
        <v>1632</v>
      </c>
      <c r="E2" s="4" t="s">
        <v>1633</v>
      </c>
      <c r="F2" s="5" t="s">
        <v>1634</v>
      </c>
      <c r="G2" s="5" t="s">
        <v>1635</v>
      </c>
    </row>
    <row r="3" s="1" customFormat="1" ht="20" customHeight="1" spans="1:7">
      <c r="A3" s="6" t="s">
        <v>585</v>
      </c>
      <c r="B3" s="6" t="s">
        <v>1636</v>
      </c>
      <c r="C3" s="6" t="s">
        <v>1637</v>
      </c>
      <c r="D3" s="6" t="s">
        <v>1638</v>
      </c>
      <c r="E3" s="6" t="s">
        <v>1639</v>
      </c>
      <c r="F3" s="7" t="s">
        <v>1640</v>
      </c>
      <c r="G3" s="7" t="s">
        <v>1641</v>
      </c>
    </row>
    <row r="4" s="1" customFormat="1" ht="20" customHeight="1" spans="1:7">
      <c r="A4" s="6" t="s">
        <v>374</v>
      </c>
      <c r="B4" s="6" t="s">
        <v>375</v>
      </c>
      <c r="C4" s="6" t="s">
        <v>376</v>
      </c>
      <c r="D4" s="6" t="s">
        <v>370</v>
      </c>
      <c r="E4" s="6" t="s">
        <v>1642</v>
      </c>
      <c r="F4" s="8"/>
      <c r="G4" s="8"/>
    </row>
    <row r="5" s="1" customFormat="1" ht="20" customHeight="1" spans="1:7">
      <c r="A5" s="6" t="s">
        <v>54</v>
      </c>
      <c r="B5" s="6" t="s">
        <v>377</v>
      </c>
      <c r="C5" s="6" t="s">
        <v>378</v>
      </c>
      <c r="D5" s="6" t="s">
        <v>38</v>
      </c>
      <c r="E5" s="6" t="s">
        <v>1643</v>
      </c>
      <c r="F5" s="8"/>
      <c r="G5" s="8"/>
    </row>
    <row r="6" s="1" customFormat="1" ht="20" customHeight="1" spans="1:7">
      <c r="A6" s="6" t="s">
        <v>70</v>
      </c>
      <c r="B6" s="6" t="s">
        <v>383</v>
      </c>
      <c r="C6" s="6" t="s">
        <v>384</v>
      </c>
      <c r="D6" s="6" t="s">
        <v>23</v>
      </c>
      <c r="E6" s="6" t="s">
        <v>802</v>
      </c>
      <c r="F6" s="8"/>
      <c r="G6" s="8"/>
    </row>
    <row r="7" s="1" customFormat="1" ht="20" customHeight="1" spans="1:7">
      <c r="A7" s="6" t="s">
        <v>74</v>
      </c>
      <c r="B7" s="6" t="s">
        <v>1644</v>
      </c>
      <c r="C7" s="6" t="s">
        <v>1645</v>
      </c>
      <c r="D7" s="6" t="s">
        <v>29</v>
      </c>
      <c r="E7" s="6" t="s">
        <v>875</v>
      </c>
      <c r="F7" s="8"/>
      <c r="G7" s="8"/>
    </row>
    <row r="8" s="1" customFormat="1" ht="20" customHeight="1" spans="1:7">
      <c r="A8" s="6" t="s">
        <v>392</v>
      </c>
      <c r="B8" s="6" t="s">
        <v>393</v>
      </c>
      <c r="C8" s="6" t="s">
        <v>395</v>
      </c>
      <c r="D8" s="6" t="s">
        <v>394</v>
      </c>
      <c r="E8" s="6" t="s">
        <v>820</v>
      </c>
      <c r="F8" s="8"/>
      <c r="G8" s="8"/>
    </row>
    <row r="9" s="1" customFormat="1" ht="20" customHeight="1" spans="1:7">
      <c r="A9" s="6" t="s">
        <v>593</v>
      </c>
      <c r="B9" s="6" t="s">
        <v>1646</v>
      </c>
      <c r="C9" s="6" t="s">
        <v>1647</v>
      </c>
      <c r="D9" s="6" t="s">
        <v>113</v>
      </c>
      <c r="E9" s="6" t="s">
        <v>1037</v>
      </c>
      <c r="F9" s="8"/>
      <c r="G9" s="8"/>
    </row>
    <row r="10" s="1" customFormat="1" ht="20" customHeight="1" spans="1:7">
      <c r="A10" s="6" t="s">
        <v>162</v>
      </c>
      <c r="B10" s="6" t="s">
        <v>437</v>
      </c>
      <c r="C10" s="6" t="s">
        <v>1648</v>
      </c>
      <c r="D10" s="6" t="s">
        <v>1649</v>
      </c>
      <c r="E10" s="6" t="s">
        <v>1650</v>
      </c>
      <c r="F10" s="8"/>
      <c r="G10" s="8"/>
    </row>
    <row r="11" s="1" customFormat="1" ht="20" customHeight="1" spans="1:7">
      <c r="A11" s="6" t="s">
        <v>177</v>
      </c>
      <c r="B11" s="6" t="s">
        <v>445</v>
      </c>
      <c r="C11" s="6" t="s">
        <v>1651</v>
      </c>
      <c r="D11" s="6" t="s">
        <v>250</v>
      </c>
      <c r="E11" s="6" t="s">
        <v>950</v>
      </c>
      <c r="F11" s="8"/>
      <c r="G11" s="8"/>
    </row>
    <row r="12" s="1" customFormat="1" ht="20" customHeight="1" spans="1:7">
      <c r="A12" s="6" t="s">
        <v>188</v>
      </c>
      <c r="B12" s="6" t="s">
        <v>454</v>
      </c>
      <c r="C12" s="6" t="s">
        <v>455</v>
      </c>
      <c r="D12" s="6" t="s">
        <v>325</v>
      </c>
      <c r="E12" s="6" t="s">
        <v>1568</v>
      </c>
      <c r="F12" s="8"/>
      <c r="G12" s="8"/>
    </row>
    <row r="13" s="1" customFormat="1" ht="20" customHeight="1" spans="1:7">
      <c r="A13" s="6" t="s">
        <v>209</v>
      </c>
      <c r="B13" s="6" t="s">
        <v>495</v>
      </c>
      <c r="C13" s="6" t="s">
        <v>1652</v>
      </c>
      <c r="D13" s="6" t="s">
        <v>13</v>
      </c>
      <c r="E13" s="6" t="s">
        <v>868</v>
      </c>
      <c r="F13" s="8"/>
      <c r="G13" s="8"/>
    </row>
    <row r="14" s="1" customFormat="1" ht="20" customHeight="1" spans="1:7">
      <c r="A14" s="6" t="s">
        <v>224</v>
      </c>
      <c r="B14" s="6" t="s">
        <v>1653</v>
      </c>
      <c r="C14" s="6" t="s">
        <v>1654</v>
      </c>
      <c r="D14" s="6" t="s">
        <v>1655</v>
      </c>
      <c r="E14" s="6" t="s">
        <v>904</v>
      </c>
      <c r="F14" s="8"/>
      <c r="G14" s="8"/>
    </row>
    <row r="15" s="1" customFormat="1" ht="25" customHeight="1" spans="1:7">
      <c r="A15" s="6" t="s">
        <v>93</v>
      </c>
      <c r="B15" s="6" t="s">
        <v>94</v>
      </c>
      <c r="C15" s="6" t="s">
        <v>1656</v>
      </c>
      <c r="D15" s="6" t="s">
        <v>95</v>
      </c>
      <c r="E15" s="6" t="s">
        <v>1022</v>
      </c>
      <c r="F15" s="7" t="s">
        <v>1657</v>
      </c>
      <c r="G15" s="8"/>
    </row>
    <row r="16" s="1" customFormat="1" ht="25" customHeight="1" spans="1:7">
      <c r="A16" s="6" t="s">
        <v>97</v>
      </c>
      <c r="B16" s="6" t="s">
        <v>1658</v>
      </c>
      <c r="C16" s="6" t="s">
        <v>1659</v>
      </c>
      <c r="D16" s="6" t="s">
        <v>466</v>
      </c>
      <c r="E16" s="6" t="s">
        <v>1642</v>
      </c>
      <c r="F16" s="8"/>
      <c r="G16" s="8"/>
    </row>
    <row r="17" s="1" customFormat="1" ht="25" customHeight="1" spans="1:7">
      <c r="A17" s="6" t="s">
        <v>232</v>
      </c>
      <c r="B17" s="6" t="s">
        <v>233</v>
      </c>
      <c r="C17" s="6" t="s">
        <v>235</v>
      </c>
      <c r="D17" s="6" t="s">
        <v>234</v>
      </c>
      <c r="E17" s="6" t="s">
        <v>1240</v>
      </c>
      <c r="F17" s="8"/>
      <c r="G17" s="8"/>
    </row>
    <row r="18" s="1" customFormat="1" ht="25" customHeight="1" spans="1:7">
      <c r="A18" s="6" t="s">
        <v>482</v>
      </c>
      <c r="B18" s="6" t="s">
        <v>249</v>
      </c>
      <c r="C18" s="6" t="s">
        <v>1660</v>
      </c>
      <c r="D18" s="6" t="s">
        <v>190</v>
      </c>
      <c r="E18" s="6" t="s">
        <v>1030</v>
      </c>
      <c r="F18" s="8"/>
      <c r="G18" s="8"/>
    </row>
    <row r="19" s="1" customFormat="1" ht="25" customHeight="1" spans="1:7">
      <c r="A19" s="6" t="s">
        <v>100</v>
      </c>
      <c r="B19" s="6" t="s">
        <v>101</v>
      </c>
      <c r="C19" s="6" t="s">
        <v>408</v>
      </c>
      <c r="D19" s="6" t="s">
        <v>1661</v>
      </c>
      <c r="E19" s="6" t="s">
        <v>833</v>
      </c>
      <c r="F19" s="7" t="s">
        <v>1662</v>
      </c>
      <c r="G19" s="8"/>
    </row>
    <row r="20" s="1" customFormat="1" ht="25" customHeight="1" spans="1:7">
      <c r="A20" s="6" t="s">
        <v>108</v>
      </c>
      <c r="B20" s="6" t="s">
        <v>412</v>
      </c>
      <c r="C20" s="6" t="s">
        <v>413</v>
      </c>
      <c r="D20" s="6" t="s">
        <v>1663</v>
      </c>
      <c r="E20" s="6" t="s">
        <v>1208</v>
      </c>
      <c r="F20" s="8"/>
      <c r="G20" s="8"/>
    </row>
    <row r="21" s="1" customFormat="1" ht="25" customHeight="1" spans="1:7">
      <c r="A21" s="6" t="s">
        <v>252</v>
      </c>
      <c r="B21" s="6" t="s">
        <v>487</v>
      </c>
      <c r="C21" s="6" t="s">
        <v>489</v>
      </c>
      <c r="D21" s="6" t="s">
        <v>1664</v>
      </c>
      <c r="E21" s="6" t="s">
        <v>881</v>
      </c>
      <c r="F21" s="8"/>
      <c r="G21" s="8"/>
    </row>
    <row r="22" s="1" customFormat="1" ht="25" customHeight="1" spans="1:7">
      <c r="A22" s="6" t="s">
        <v>494</v>
      </c>
      <c r="B22" s="6" t="s">
        <v>198</v>
      </c>
      <c r="C22" s="6" t="s">
        <v>200</v>
      </c>
      <c r="D22" s="6" t="s">
        <v>199</v>
      </c>
      <c r="E22" s="6" t="s">
        <v>1206</v>
      </c>
      <c r="F22" s="8"/>
      <c r="G22" s="8"/>
    </row>
  </sheetData>
  <mergeCells count="5">
    <mergeCell ref="A1:G1"/>
    <mergeCell ref="F3:F14"/>
    <mergeCell ref="F15:F18"/>
    <mergeCell ref="F19:F22"/>
    <mergeCell ref="G3:G22"/>
  </mergeCells>
  <pageMargins left="0.75" right="0.75" top="1" bottom="1" header="0.5" footer="0.5"/>
  <pageSetup paperSize="9" orientation="portrait"/>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星期四78节</vt:lpstr>
      <vt:lpstr>星期三1-2节</vt:lpstr>
      <vt:lpstr>教学情况检查表</vt:lpstr>
      <vt:lpstr>教学情况分析</vt:lpstr>
      <vt:lpstr>系部教学工作量分析</vt:lpstr>
      <vt:lpstr>教师周课时量统计</vt:lpstr>
      <vt:lpstr>教师基础数据</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blotal</cp:lastModifiedBy>
  <dcterms:created xsi:type="dcterms:W3CDTF">2018-12-20T03:37:00Z</dcterms:created>
  <dcterms:modified xsi:type="dcterms:W3CDTF">2021-05-11T08:20:22Z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